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1640" windowHeight="11580" activeTab="1"/>
  </bookViews>
  <sheets>
    <sheet name="Payments &amp; Receipts 13-14" sheetId="1" r:id="rId1"/>
    <sheet name="Bank Rec 13-14" sheetId="2" r:id="rId2"/>
    <sheet name="Budget 13-14" sheetId="3" r:id="rId3"/>
  </sheets>
  <externalReferences>
    <externalReference r:id="rId6"/>
  </externalReferences>
  <definedNames>
    <definedName name="_xlnm.Print_Area" localSheetId="1">'Bank Rec 13-14'!$A$1:$S$46</definedName>
    <definedName name="_xlnm.Print_Area" localSheetId="2">'Budget 13-14'!$A$1:$K$33</definedName>
    <definedName name="_xlnm.Print_Area" localSheetId="0">'Payments &amp; Receipts 13-14'!$A$1:$V$96</definedName>
  </definedNames>
  <calcPr fullCalcOnLoad="1"/>
</workbook>
</file>

<file path=xl/sharedStrings.xml><?xml version="1.0" encoding="utf-8"?>
<sst xmlns="http://schemas.openxmlformats.org/spreadsheetml/2006/main" count="197" uniqueCount="112">
  <si>
    <t>Receipts</t>
  </si>
  <si>
    <t>Payments</t>
  </si>
  <si>
    <t>Total Receipts</t>
  </si>
  <si>
    <t>Total payments</t>
  </si>
  <si>
    <t>Date</t>
  </si>
  <si>
    <t>Info</t>
  </si>
  <si>
    <t>Payee</t>
  </si>
  <si>
    <t>Total amount in £</t>
  </si>
  <si>
    <t xml:space="preserve">VAT </t>
  </si>
  <si>
    <t>Withersfield Parish Council</t>
  </si>
  <si>
    <t>Ref</t>
  </si>
  <si>
    <t>Total receipts</t>
  </si>
  <si>
    <t>Precept</t>
  </si>
  <si>
    <t>Clerk Salary</t>
  </si>
  <si>
    <t>Clerk Expenses</t>
  </si>
  <si>
    <t>Deposit account</t>
  </si>
  <si>
    <t>Less unpresented cheques:</t>
  </si>
  <si>
    <t>S137</t>
  </si>
  <si>
    <t>Grass cutting</t>
  </si>
  <si>
    <t>Info only</t>
  </si>
  <si>
    <t>Total</t>
  </si>
  <si>
    <t>Grasscutting</t>
  </si>
  <si>
    <t>Graveyard</t>
  </si>
  <si>
    <t xml:space="preserve">Budget Summary </t>
  </si>
  <si>
    <t>Income</t>
  </si>
  <si>
    <t>Expenditure</t>
  </si>
  <si>
    <t xml:space="preserve">Donations </t>
  </si>
  <si>
    <t>Grants</t>
  </si>
  <si>
    <t>Membership/Subs</t>
  </si>
  <si>
    <t>Insurance</t>
  </si>
  <si>
    <t>2008-9</t>
  </si>
  <si>
    <t>Actual</t>
  </si>
  <si>
    <t>Budget</t>
  </si>
  <si>
    <t xml:space="preserve">Actual </t>
  </si>
  <si>
    <t>2009-10</t>
  </si>
  <si>
    <t>Subs/Memb</t>
  </si>
  <si>
    <t>Donations</t>
  </si>
  <si>
    <t>Grant</t>
  </si>
  <si>
    <t>Interest</t>
  </si>
  <si>
    <t>VAT</t>
  </si>
  <si>
    <t>VAT reclaim</t>
  </si>
  <si>
    <t>Bank &amp; Audit</t>
  </si>
  <si>
    <t>Total Income</t>
  </si>
  <si>
    <t>Total Expenditure</t>
  </si>
  <si>
    <t>Income - Expenditure</t>
  </si>
  <si>
    <t>Training</t>
  </si>
  <si>
    <t>Bank</t>
  </si>
  <si>
    <t>Other</t>
  </si>
  <si>
    <t>2010-11</t>
  </si>
  <si>
    <t xml:space="preserve">Total at </t>
  </si>
  <si>
    <t>2011-12</t>
  </si>
  <si>
    <t>Current account (Treasurers)</t>
  </si>
  <si>
    <t>Payroll</t>
  </si>
  <si>
    <t>HMRC</t>
  </si>
  <si>
    <t>Hall Rental</t>
  </si>
  <si>
    <t>Annual membership</t>
  </si>
  <si>
    <t xml:space="preserve">SALC </t>
  </si>
  <si>
    <t>Balances at  as per bank statements:</t>
  </si>
  <si>
    <t>Insurance for pavilion</t>
  </si>
  <si>
    <t>Suffolk Acre Insurance Services</t>
  </si>
  <si>
    <t>Ailsa Jobson</t>
  </si>
  <si>
    <t>Salary</t>
  </si>
  <si>
    <t>Bank/       Audit</t>
  </si>
  <si>
    <t>2012-2013</t>
  </si>
  <si>
    <t>Diamond Jubilee</t>
  </si>
  <si>
    <t>Post Office</t>
  </si>
  <si>
    <t>HMRC - tax Clerk's salary</t>
  </si>
  <si>
    <t>Receipts and Payments 2013/2014</t>
  </si>
  <si>
    <t>B/Fwd Balance as at 1st April 2013</t>
  </si>
  <si>
    <t>Clerk's salary - March</t>
  </si>
  <si>
    <t>HJ Paintin - Betty Robinson</t>
  </si>
  <si>
    <t>2013-14</t>
  </si>
  <si>
    <t>Air Amb. Suffolk Acc. Wreath</t>
  </si>
  <si>
    <t>Simon Ratford</t>
  </si>
  <si>
    <t>Clerk's salary - April</t>
  </si>
  <si>
    <t>Lloyds Bank PLC</t>
  </si>
  <si>
    <t>VAT refund</t>
  </si>
  <si>
    <t>St. Edmundsbury Borough Council</t>
  </si>
  <si>
    <t>Community Action Suffolk</t>
  </si>
  <si>
    <t>Rod Pass Associates</t>
  </si>
  <si>
    <t>Oak tree</t>
  </si>
  <si>
    <t>Clerk's salary - May</t>
  </si>
  <si>
    <t>Clerk's salary - June</t>
  </si>
  <si>
    <t>Clerk's salary - July</t>
  </si>
  <si>
    <t>HJ Paintin - Janet Le Vesconte</t>
  </si>
  <si>
    <t>Clerk's salary - August</t>
  </si>
  <si>
    <t>Clerk's expenses</t>
  </si>
  <si>
    <t>SALC - Cheque cancelled</t>
  </si>
  <si>
    <t>SALC</t>
  </si>
  <si>
    <t xml:space="preserve">Insurance   </t>
  </si>
  <si>
    <t>Clerk's salary - September</t>
  </si>
  <si>
    <t>Abbey Memorials - Margetson</t>
  </si>
  <si>
    <t>HJ Paintin - Burial and EXROB 293</t>
  </si>
  <si>
    <t>FPI</t>
  </si>
  <si>
    <t>Robinson-Kiddy EXROB 291/292</t>
  </si>
  <si>
    <t>RBL Poppy Appeal</t>
  </si>
  <si>
    <t>Poppy wreath</t>
  </si>
  <si>
    <t>Payroll services</t>
  </si>
  <si>
    <t>Clerk's salary - October</t>
  </si>
  <si>
    <t>Withersfield Hall Farms</t>
  </si>
  <si>
    <t>Tidying/spraying Memorial</t>
  </si>
  <si>
    <t>Suffolk Accident and Rescue</t>
  </si>
  <si>
    <t>Donation</t>
  </si>
  <si>
    <t>East Anglian Air Ambulance</t>
  </si>
  <si>
    <t>Clerk's salary - November</t>
  </si>
  <si>
    <t>Clerk's salary - December</t>
  </si>
  <si>
    <t>Clerk's salary - January</t>
  </si>
  <si>
    <t>Clerk's salary - February</t>
  </si>
  <si>
    <t>Business Services at CAS</t>
  </si>
  <si>
    <t>Playing field insurance</t>
  </si>
  <si>
    <t>Bank Reconciliation as at  31st March 2014</t>
  </si>
  <si>
    <t>Mrs Gilbert plot 254a &amp; HJ Paintin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</si>
</sst>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809]dd\ mmmm\ yyyy"/>
    <numFmt numFmtId="165" formatCode="[$-F800]dddd\,\ mmmm\ dd\,\ yyyy"/>
    <numFmt numFmtId="166" formatCode="0.000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_-* #,##0.000_-;\-* #,##0.000_-;_-* &quot;-&quot;??_-;_-@_-"/>
    <numFmt numFmtId="173" formatCode="_-* #,##0.0_-;\-* #,##0.0_-;_-* &quot;-&quot;??_-;_-@_-"/>
    <numFmt numFmtId="174" formatCode="#,##0.00_ ;\-#,##0.00\ 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/>
      <top>
        <color indexed="63"/>
      </top>
      <bottom style="double"/>
    </border>
    <border>
      <left>
        <color indexed="63"/>
      </left>
      <right style="medium"/>
      <top style="thin"/>
      <bottom style="double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medium"/>
    </border>
    <border>
      <left/>
      <right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43" fontId="0" fillId="0" borderId="0" xfId="42" applyFont="1" applyAlignment="1">
      <alignment/>
    </xf>
    <xf numFmtId="43" fontId="0" fillId="0" borderId="0" xfId="42" applyNumberFormat="1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4" fontId="0" fillId="0" borderId="0" xfId="0" applyNumberFormat="1" applyAlignment="1">
      <alignment horizontal="right"/>
    </xf>
    <xf numFmtId="4" fontId="3" fillId="0" borderId="0" xfId="0" applyNumberFormat="1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43" fontId="5" fillId="0" borderId="0" xfId="42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left"/>
    </xf>
    <xf numFmtId="14" fontId="5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right"/>
    </xf>
    <xf numFmtId="4" fontId="0" fillId="0" borderId="0" xfId="0" applyNumberFormat="1" applyFill="1" applyBorder="1" applyAlignment="1">
      <alignment horizontal="right"/>
    </xf>
    <xf numFmtId="2" fontId="0" fillId="0" borderId="0" xfId="0" applyNumberForma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Border="1" applyAlignment="1">
      <alignment/>
    </xf>
    <xf numFmtId="0" fontId="9" fillId="0" borderId="0" xfId="0" applyFont="1" applyAlignment="1">
      <alignment/>
    </xf>
    <xf numFmtId="2" fontId="5" fillId="0" borderId="12" xfId="0" applyNumberFormat="1" applyFont="1" applyBorder="1" applyAlignment="1">
      <alignment/>
    </xf>
    <xf numFmtId="4" fontId="0" fillId="0" borderId="11" xfId="0" applyNumberFormat="1" applyFill="1" applyBorder="1" applyAlignment="1">
      <alignment horizontal="right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 horizontal="right"/>
    </xf>
    <xf numFmtId="43" fontId="0" fillId="0" borderId="0" xfId="42" applyNumberFormat="1" applyFont="1" applyFill="1" applyAlignment="1">
      <alignment/>
    </xf>
    <xf numFmtId="43" fontId="0" fillId="0" borderId="0" xfId="42" applyFont="1" applyAlignment="1">
      <alignment/>
    </xf>
    <xf numFmtId="0" fontId="0" fillId="0" borderId="0" xfId="0" applyFont="1" applyBorder="1" applyAlignment="1">
      <alignment/>
    </xf>
    <xf numFmtId="43" fontId="5" fillId="0" borderId="0" xfId="42" applyFont="1" applyFill="1" applyBorder="1" applyAlignment="1">
      <alignment/>
    </xf>
    <xf numFmtId="43" fontId="5" fillId="0" borderId="0" xfId="42" applyFont="1" applyAlignment="1">
      <alignment horizontal="center"/>
    </xf>
    <xf numFmtId="43" fontId="5" fillId="0" borderId="0" xfId="0" applyNumberFormat="1" applyFont="1" applyAlignment="1">
      <alignment/>
    </xf>
    <xf numFmtId="0" fontId="0" fillId="32" borderId="13" xfId="0" applyFill="1" applyBorder="1" applyAlignment="1">
      <alignment/>
    </xf>
    <xf numFmtId="0" fontId="0" fillId="32" borderId="14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5" fillId="0" borderId="15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32" borderId="18" xfId="0" applyFont="1" applyFill="1" applyBorder="1" applyAlignment="1">
      <alignment/>
    </xf>
    <xf numFmtId="2" fontId="5" fillId="32" borderId="17" xfId="0" applyNumberFormat="1" applyFont="1" applyFill="1" applyBorder="1" applyAlignment="1">
      <alignment/>
    </xf>
    <xf numFmtId="0" fontId="0" fillId="32" borderId="15" xfId="0" applyFill="1" applyBorder="1" applyAlignment="1">
      <alignment/>
    </xf>
    <xf numFmtId="2" fontId="0" fillId="32" borderId="16" xfId="0" applyNumberFormat="1" applyFill="1" applyBorder="1" applyAlignment="1">
      <alignment/>
    </xf>
    <xf numFmtId="0" fontId="0" fillId="32" borderId="16" xfId="0" applyFill="1" applyBorder="1" applyAlignment="1">
      <alignment/>
    </xf>
    <xf numFmtId="0" fontId="5" fillId="32" borderId="13" xfId="0" applyFont="1" applyFill="1" applyBorder="1" applyAlignment="1">
      <alignment horizontal="center"/>
    </xf>
    <xf numFmtId="0" fontId="5" fillId="32" borderId="14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2" fontId="0" fillId="32" borderId="17" xfId="0" applyNumberFormat="1" applyFill="1" applyBorder="1" applyAlignment="1">
      <alignment/>
    </xf>
    <xf numFmtId="43" fontId="5" fillId="0" borderId="0" xfId="42" applyNumberFormat="1" applyFont="1" applyFill="1" applyBorder="1" applyAlignment="1">
      <alignment horizontal="righ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2" fontId="5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0" xfId="0" applyFont="1" applyBorder="1" applyAlignment="1">
      <alignment/>
    </xf>
    <xf numFmtId="2" fontId="5" fillId="0" borderId="21" xfId="0" applyNumberFormat="1" applyFont="1" applyBorder="1" applyAlignment="1">
      <alignment/>
    </xf>
    <xf numFmtId="14" fontId="0" fillId="0" borderId="16" xfId="0" applyNumberFormat="1" applyFont="1" applyBorder="1" applyAlignment="1">
      <alignment horizontal="center"/>
    </xf>
    <xf numFmtId="43" fontId="0" fillId="0" borderId="21" xfId="42" applyFont="1" applyBorder="1" applyAlignment="1">
      <alignment/>
    </xf>
    <xf numFmtId="4" fontId="5" fillId="0" borderId="24" xfId="0" applyNumberFormat="1" applyFont="1" applyFill="1" applyBorder="1" applyAlignment="1">
      <alignment horizontal="right"/>
    </xf>
    <xf numFmtId="43" fontId="5" fillId="0" borderId="24" xfId="42" applyNumberFormat="1" applyFont="1" applyFill="1" applyBorder="1" applyAlignment="1">
      <alignment/>
    </xf>
    <xf numFmtId="0" fontId="4" fillId="0" borderId="16" xfId="0" applyFont="1" applyBorder="1" applyAlignment="1">
      <alignment horizontal="left"/>
    </xf>
    <xf numFmtId="0" fontId="5" fillId="33" borderId="21" xfId="0" applyFont="1" applyFill="1" applyBorder="1" applyAlignment="1">
      <alignment horizontal="center" vertical="center" wrapText="1"/>
    </xf>
    <xf numFmtId="2" fontId="5" fillId="0" borderId="25" xfId="0" applyNumberFormat="1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4" fontId="0" fillId="0" borderId="15" xfId="0" applyNumberFormat="1" applyFont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Fill="1" applyBorder="1" applyAlignment="1">
      <alignment/>
    </xf>
    <xf numFmtId="4" fontId="0" fillId="0" borderId="19" xfId="0" applyNumberFormat="1" applyFill="1" applyBorder="1" applyAlignment="1">
      <alignment horizontal="right"/>
    </xf>
    <xf numFmtId="43" fontId="0" fillId="33" borderId="20" xfId="42" applyNumberFormat="1" applyFont="1" applyFill="1" applyBorder="1" applyAlignment="1">
      <alignment/>
    </xf>
    <xf numFmtId="0" fontId="5" fillId="0" borderId="22" xfId="0" applyFont="1" applyBorder="1" applyAlignment="1">
      <alignment horizontal="center"/>
    </xf>
    <xf numFmtId="14" fontId="5" fillId="0" borderId="22" xfId="0" applyNumberFormat="1" applyFont="1" applyBorder="1" applyAlignment="1">
      <alignment horizontal="left"/>
    </xf>
    <xf numFmtId="4" fontId="5" fillId="0" borderId="22" xfId="0" applyNumberFormat="1" applyFont="1" applyBorder="1" applyAlignment="1">
      <alignment horizontal="right"/>
    </xf>
    <xf numFmtId="43" fontId="0" fillId="0" borderId="0" xfId="42" applyFont="1" applyAlignment="1">
      <alignment horizontal="center"/>
    </xf>
    <xf numFmtId="43" fontId="0" fillId="0" borderId="0" xfId="42" applyFont="1" applyFill="1" applyBorder="1" applyAlignment="1">
      <alignment/>
    </xf>
    <xf numFmtId="43" fontId="0" fillId="32" borderId="14" xfId="0" applyNumberFormat="1" applyFill="1" applyBorder="1" applyAlignment="1">
      <alignment/>
    </xf>
    <xf numFmtId="2" fontId="5" fillId="32" borderId="18" xfId="0" applyNumberFormat="1" applyFont="1" applyFill="1" applyBorder="1" applyAlignment="1">
      <alignment/>
    </xf>
    <xf numFmtId="43" fontId="5" fillId="32" borderId="14" xfId="0" applyNumberFormat="1" applyFont="1" applyFill="1" applyBorder="1" applyAlignment="1">
      <alignment/>
    </xf>
    <xf numFmtId="2" fontId="0" fillId="32" borderId="18" xfId="0" applyNumberForma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43" fontId="0" fillId="0" borderId="27" xfId="42" applyNumberFormat="1" applyFont="1" applyFill="1" applyBorder="1" applyAlignment="1">
      <alignment/>
    </xf>
    <xf numFmtId="14" fontId="0" fillId="0" borderId="26" xfId="0" applyNumberFormat="1" applyFont="1" applyBorder="1" applyAlignment="1">
      <alignment horizontal="center"/>
    </xf>
    <xf numFmtId="43" fontId="0" fillId="33" borderId="27" xfId="42" applyNumberFormat="1" applyFont="1" applyFill="1" applyBorder="1" applyAlignment="1">
      <alignment/>
    </xf>
    <xf numFmtId="14" fontId="0" fillId="0" borderId="28" xfId="0" applyNumberFormat="1" applyFont="1" applyBorder="1" applyAlignment="1">
      <alignment horizontal="center"/>
    </xf>
    <xf numFmtId="43" fontId="0" fillId="33" borderId="29" xfId="42" applyNumberFormat="1" applyFont="1" applyFill="1" applyBorder="1" applyAlignment="1">
      <alignment/>
    </xf>
    <xf numFmtId="43" fontId="0" fillId="0" borderId="10" xfId="42" applyNumberFormat="1" applyFont="1" applyFill="1" applyBorder="1" applyAlignment="1">
      <alignment/>
    </xf>
    <xf numFmtId="43" fontId="0" fillId="0" borderId="0" xfId="42" applyFont="1" applyAlignment="1">
      <alignment horizontal="right"/>
    </xf>
    <xf numFmtId="0" fontId="5" fillId="32" borderId="15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2" fontId="5" fillId="32" borderId="23" xfId="0" applyNumberFormat="1" applyFont="1" applyFill="1" applyBorder="1" applyAlignment="1">
      <alignment/>
    </xf>
    <xf numFmtId="0" fontId="0" fillId="32" borderId="21" xfId="0" applyFill="1" applyBorder="1" applyAlignment="1">
      <alignment/>
    </xf>
    <xf numFmtId="2" fontId="0" fillId="32" borderId="14" xfId="0" applyNumberFormat="1" applyFill="1" applyBorder="1" applyAlignment="1">
      <alignment/>
    </xf>
    <xf numFmtId="0" fontId="0" fillId="32" borderId="18" xfId="0" applyFill="1" applyBorder="1" applyAlignment="1">
      <alignment/>
    </xf>
    <xf numFmtId="43" fontId="5" fillId="32" borderId="21" xfId="0" applyNumberFormat="1" applyFont="1" applyFill="1" applyBorder="1" applyAlignment="1">
      <alignment/>
    </xf>
    <xf numFmtId="0" fontId="0" fillId="32" borderId="20" xfId="0" applyFill="1" applyBorder="1" applyAlignment="1">
      <alignment/>
    </xf>
    <xf numFmtId="0" fontId="5" fillId="32" borderId="18" xfId="0" applyFont="1" applyFill="1" applyBorder="1" applyAlignment="1">
      <alignment horizontal="center"/>
    </xf>
    <xf numFmtId="0" fontId="10" fillId="32" borderId="14" xfId="0" applyFont="1" applyFill="1" applyBorder="1" applyAlignment="1">
      <alignment/>
    </xf>
    <xf numFmtId="0" fontId="10" fillId="32" borderId="21" xfId="0" applyFont="1" applyFill="1" applyBorder="1" applyAlignment="1">
      <alignment/>
    </xf>
    <xf numFmtId="2" fontId="10" fillId="32" borderId="18" xfId="0" applyNumberFormat="1" applyFont="1" applyFill="1" applyBorder="1" applyAlignment="1">
      <alignment/>
    </xf>
    <xf numFmtId="2" fontId="10" fillId="32" borderId="23" xfId="0" applyNumberFormat="1" applyFont="1" applyFill="1" applyBorder="1" applyAlignment="1">
      <alignment/>
    </xf>
    <xf numFmtId="2" fontId="0" fillId="32" borderId="21" xfId="0" applyNumberFormat="1" applyFill="1" applyBorder="1" applyAlignment="1">
      <alignment/>
    </xf>
    <xf numFmtId="49" fontId="5" fillId="0" borderId="0" xfId="42" applyNumberFormat="1" applyFont="1" applyAlignment="1">
      <alignment horizontal="center" wrapText="1"/>
    </xf>
    <xf numFmtId="49" fontId="5" fillId="0" borderId="0" xfId="0" applyNumberFormat="1" applyFont="1" applyAlignment="1">
      <alignment horizontal="center" wrapText="1"/>
    </xf>
    <xf numFmtId="49" fontId="5" fillId="0" borderId="0" xfId="42" applyNumberFormat="1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right"/>
    </xf>
    <xf numFmtId="43" fontId="5" fillId="0" borderId="22" xfId="42" applyNumberFormat="1" applyFont="1" applyFill="1" applyBorder="1" applyAlignment="1">
      <alignment horizontal="right"/>
    </xf>
    <xf numFmtId="4" fontId="0" fillId="0" borderId="27" xfId="0" applyNumberFormat="1" applyFill="1" applyBorder="1" applyAlignment="1">
      <alignment horizontal="right"/>
    </xf>
    <xf numFmtId="174" fontId="0" fillId="0" borderId="0" xfId="0" applyNumberFormat="1" applyFont="1" applyAlignment="1">
      <alignment/>
    </xf>
    <xf numFmtId="174" fontId="5" fillId="0" borderId="0" xfId="0" applyNumberFormat="1" applyFont="1" applyAlignment="1">
      <alignment/>
    </xf>
    <xf numFmtId="14" fontId="0" fillId="0" borderId="0" xfId="0" applyNumberFormat="1" applyFont="1" applyBorder="1" applyAlignment="1">
      <alignment horizontal="center"/>
    </xf>
    <xf numFmtId="14" fontId="5" fillId="0" borderId="0" xfId="0" applyNumberFormat="1" applyFont="1" applyBorder="1" applyAlignment="1">
      <alignment horizontal="left"/>
    </xf>
    <xf numFmtId="14" fontId="0" fillId="0" borderId="30" xfId="0" applyNumberFormat="1" applyFont="1" applyBorder="1" applyAlignment="1">
      <alignment horizontal="center"/>
    </xf>
    <xf numFmtId="43" fontId="0" fillId="0" borderId="29" xfId="42" applyNumberFormat="1" applyFont="1" applyFill="1" applyBorder="1" applyAlignment="1">
      <alignment/>
    </xf>
    <xf numFmtId="43" fontId="11" fillId="0" borderId="0" xfId="42" applyNumberFormat="1" applyFont="1" applyFill="1" applyBorder="1" applyAlignment="1">
      <alignment/>
    </xf>
    <xf numFmtId="43" fontId="11" fillId="0" borderId="0" xfId="42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center"/>
    </xf>
    <xf numFmtId="14" fontId="0" fillId="0" borderId="26" xfId="0" applyNumberFormat="1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32" borderId="14" xfId="0" applyFont="1" applyFill="1" applyBorder="1" applyAlignment="1">
      <alignment/>
    </xf>
    <xf numFmtId="43" fontId="0" fillId="32" borderId="14" xfId="0" applyNumberFormat="1" applyFont="1" applyFill="1" applyBorder="1" applyAlignment="1">
      <alignment/>
    </xf>
    <xf numFmtId="0" fontId="5" fillId="34" borderId="13" xfId="0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/>
    </xf>
    <xf numFmtId="0" fontId="0" fillId="34" borderId="14" xfId="0" applyFill="1" applyBorder="1" applyAlignment="1">
      <alignment/>
    </xf>
    <xf numFmtId="2" fontId="0" fillId="34" borderId="14" xfId="0" applyNumberFormat="1" applyFill="1" applyBorder="1" applyAlignment="1">
      <alignment/>
    </xf>
    <xf numFmtId="43" fontId="0" fillId="34" borderId="14" xfId="0" applyNumberFormat="1" applyFill="1" applyBorder="1" applyAlignment="1">
      <alignment/>
    </xf>
    <xf numFmtId="2" fontId="5" fillId="34" borderId="23" xfId="0" applyNumberFormat="1" applyFont="1" applyFill="1" applyBorder="1" applyAlignment="1">
      <alignment/>
    </xf>
    <xf numFmtId="43" fontId="5" fillId="34" borderId="21" xfId="0" applyNumberFormat="1" applyFont="1" applyFill="1" applyBorder="1" applyAlignment="1">
      <alignment/>
    </xf>
    <xf numFmtId="2" fontId="0" fillId="34" borderId="23" xfId="0" applyNumberFormat="1" applyFill="1" applyBorder="1" applyAlignment="1">
      <alignment/>
    </xf>
    <xf numFmtId="0" fontId="5" fillId="35" borderId="13" xfId="0" applyFont="1" applyFill="1" applyBorder="1" applyAlignment="1">
      <alignment horizontal="center"/>
    </xf>
    <xf numFmtId="0" fontId="0" fillId="35" borderId="13" xfId="0" applyFill="1" applyBorder="1" applyAlignment="1">
      <alignment/>
    </xf>
    <xf numFmtId="43" fontId="0" fillId="35" borderId="14" xfId="0" applyNumberFormat="1" applyFill="1" applyBorder="1" applyAlignment="1">
      <alignment/>
    </xf>
    <xf numFmtId="2" fontId="0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0" fontId="7" fillId="0" borderId="10" xfId="0" applyFont="1" applyFill="1" applyBorder="1" applyAlignment="1">
      <alignment/>
    </xf>
    <xf numFmtId="4" fontId="0" fillId="0" borderId="10" xfId="0" applyNumberFormat="1" applyFont="1" applyFill="1" applyBorder="1" applyAlignment="1">
      <alignment horizontal="right"/>
    </xf>
    <xf numFmtId="43" fontId="0" fillId="0" borderId="32" xfId="42" applyNumberFormat="1" applyFont="1" applyFill="1" applyBorder="1" applyAlignment="1">
      <alignment/>
    </xf>
    <xf numFmtId="14" fontId="0" fillId="0" borderId="28" xfId="0" applyNumberFormat="1" applyFont="1" applyFill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2" fontId="0" fillId="0" borderId="32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14" fontId="0" fillId="0" borderId="11" xfId="0" applyNumberFormat="1" applyFont="1" applyBorder="1" applyAlignment="1">
      <alignment horizontal="center"/>
    </xf>
    <xf numFmtId="14" fontId="0" fillId="0" borderId="33" xfId="0" applyNumberFormat="1" applyFont="1" applyFill="1" applyBorder="1" applyAlignment="1">
      <alignment horizontal="center"/>
    </xf>
    <xf numFmtId="2" fontId="0" fillId="0" borderId="10" xfId="0" applyNumberFormat="1" applyFont="1" applyBorder="1" applyAlignment="1">
      <alignment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5" fillId="35" borderId="14" xfId="0" applyFont="1" applyFill="1" applyBorder="1" applyAlignment="1">
      <alignment horizontal="center"/>
    </xf>
    <xf numFmtId="43" fontId="0" fillId="35" borderId="18" xfId="0" applyNumberFormat="1" applyFill="1" applyBorder="1" applyAlignment="1">
      <alignment/>
    </xf>
    <xf numFmtId="43" fontId="0" fillId="0" borderId="14" xfId="0" applyNumberFormat="1" applyBorder="1" applyAlignment="1">
      <alignment/>
    </xf>
    <xf numFmtId="43" fontId="0" fillId="0" borderId="14" xfId="0" applyNumberFormat="1" applyFont="1" applyBorder="1" applyAlignment="1">
      <alignment/>
    </xf>
    <xf numFmtId="43" fontId="0" fillId="0" borderId="18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4" fontId="0" fillId="0" borderId="18" xfId="0" applyNumberFormat="1" applyBorder="1" applyAlignment="1">
      <alignment/>
    </xf>
    <xf numFmtId="43" fontId="5" fillId="0" borderId="34" xfId="42" applyNumberFormat="1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pc\Documents\Withersfield%20PC%20from%20Jayne%20November%202011\Withersfield%20Parish%20Council\Finance\Accounts\2012-13\WPC%20Receipts%20and%20payments%20summary%2012-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yments &amp; Receipts 12-13"/>
      <sheetName val="Bank Rec 12-13"/>
      <sheetName val="Budget 12-13"/>
    </sheetNames>
    <sheetDataSet>
      <sheetData sheetId="2">
        <row r="5">
          <cell r="G5">
            <v>7000</v>
          </cell>
        </row>
        <row r="6">
          <cell r="G6">
            <v>875</v>
          </cell>
        </row>
        <row r="7">
          <cell r="G7">
            <v>1200</v>
          </cell>
        </row>
        <row r="8">
          <cell r="G8">
            <v>0</v>
          </cell>
        </row>
        <row r="9">
          <cell r="G9">
            <v>5.380000000000001</v>
          </cell>
        </row>
        <row r="10">
          <cell r="G10">
            <v>547.17</v>
          </cell>
        </row>
        <row r="11">
          <cell r="G11">
            <v>20</v>
          </cell>
        </row>
        <row r="13">
          <cell r="G13">
            <v>9647.55</v>
          </cell>
        </row>
        <row r="16">
          <cell r="G16">
            <v>1917.1800000000003</v>
          </cell>
        </row>
        <row r="17">
          <cell r="G17">
            <v>114.27000000000001</v>
          </cell>
        </row>
        <row r="18">
          <cell r="G18">
            <v>25.2</v>
          </cell>
        </row>
        <row r="19">
          <cell r="G19">
            <v>30</v>
          </cell>
        </row>
        <row r="20">
          <cell r="G20">
            <v>2560</v>
          </cell>
        </row>
        <row r="21">
          <cell r="G21">
            <v>236</v>
          </cell>
        </row>
        <row r="22">
          <cell r="G22">
            <v>491.82000000000005</v>
          </cell>
        </row>
        <row r="23">
          <cell r="G23">
            <v>217</v>
          </cell>
        </row>
        <row r="24">
          <cell r="G24">
            <v>144</v>
          </cell>
        </row>
        <row r="25">
          <cell r="G25">
            <v>45</v>
          </cell>
        </row>
        <row r="26">
          <cell r="G26">
            <v>25</v>
          </cell>
        </row>
        <row r="27">
          <cell r="G27">
            <v>1011.75</v>
          </cell>
        </row>
        <row r="30">
          <cell r="G30">
            <v>6817.219999999999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view="pageBreakPreview" zoomScaleSheetLayoutView="100" zoomScalePageLayoutView="0" workbookViewId="0" topLeftCell="A85">
      <selection activeCell="E67" sqref="E67"/>
    </sheetView>
  </sheetViews>
  <sheetFormatPr defaultColWidth="9.140625" defaultRowHeight="12.75"/>
  <cols>
    <col min="1" max="1" width="12.421875" style="5" customWidth="1"/>
    <col min="2" max="2" width="8.57421875" style="1" customWidth="1"/>
    <col min="3" max="3" width="29.421875" style="0" customWidth="1"/>
    <col min="4" max="4" width="22.57421875" style="0" customWidth="1"/>
    <col min="5" max="5" width="11.00390625" style="0" customWidth="1"/>
    <col min="6" max="6" width="9.8515625" style="7" customWidth="1"/>
    <col min="7" max="7" width="18.00390625" style="4" customWidth="1"/>
    <col min="8" max="8" width="9.00390625" style="3" customWidth="1"/>
    <col min="9" max="9" width="9.8515625" style="3" customWidth="1"/>
    <col min="10" max="10" width="10.140625" style="3" customWidth="1"/>
    <col min="11" max="11" width="10.421875" style="0" customWidth="1"/>
    <col min="12" max="12" width="10.28125" style="0" bestFit="1" customWidth="1"/>
    <col min="13" max="13" width="12.7109375" style="0" customWidth="1"/>
    <col min="14" max="14" width="10.421875" style="0" customWidth="1"/>
    <col min="15" max="15" width="9.8515625" style="0" customWidth="1"/>
    <col min="17" max="17" width="10.57421875" style="0" customWidth="1"/>
    <col min="18" max="18" width="10.00390625" style="0" customWidth="1"/>
    <col min="20" max="20" width="0.42578125" style="0" customWidth="1"/>
  </cols>
  <sheetData>
    <row r="1" spans="1:10" ht="15" customHeight="1">
      <c r="A1" s="6" t="s">
        <v>9</v>
      </c>
      <c r="G1" s="7"/>
      <c r="H1" s="15" t="s">
        <v>19</v>
      </c>
      <c r="I1" s="15"/>
      <c r="J1" s="15"/>
    </row>
    <row r="2" spans="3:5" ht="2.25" customHeight="1">
      <c r="C2" s="16"/>
      <c r="D2" s="16"/>
      <c r="E2" s="16"/>
    </row>
    <row r="3" spans="1:7" ht="19.5" customHeight="1">
      <c r="A3" s="17" t="s">
        <v>67</v>
      </c>
      <c r="D3" s="8"/>
      <c r="E3" s="8"/>
      <c r="F3" s="10"/>
      <c r="G3" s="10"/>
    </row>
    <row r="4" spans="1:5" ht="15" customHeight="1" thickBot="1">
      <c r="A4" s="6"/>
      <c r="C4" s="2"/>
      <c r="D4" s="2"/>
      <c r="E4" s="2"/>
    </row>
    <row r="5" spans="1:7" ht="12.75">
      <c r="A5" s="174" t="s">
        <v>4</v>
      </c>
      <c r="B5" s="177" t="s">
        <v>10</v>
      </c>
      <c r="C5" s="177" t="s">
        <v>6</v>
      </c>
      <c r="D5" s="177" t="s">
        <v>5</v>
      </c>
      <c r="E5" s="180" t="s">
        <v>17</v>
      </c>
      <c r="F5" s="180" t="s">
        <v>8</v>
      </c>
      <c r="G5" s="171" t="s">
        <v>7</v>
      </c>
    </row>
    <row r="6" spans="1:7" ht="12.75">
      <c r="A6" s="175"/>
      <c r="B6" s="178"/>
      <c r="C6" s="178"/>
      <c r="D6" s="178"/>
      <c r="E6" s="178"/>
      <c r="F6" s="178"/>
      <c r="G6" s="172"/>
    </row>
    <row r="7" spans="1:7" ht="13.5" thickBot="1">
      <c r="A7" s="176"/>
      <c r="B7" s="179"/>
      <c r="C7" s="179"/>
      <c r="D7" s="179"/>
      <c r="E7" s="179"/>
      <c r="F7" s="179"/>
      <c r="G7" s="173"/>
    </row>
    <row r="8" spans="1:19" ht="29.25" customHeight="1">
      <c r="A8" s="74" t="s">
        <v>1</v>
      </c>
      <c r="B8" s="21"/>
      <c r="C8" s="21"/>
      <c r="D8" s="21"/>
      <c r="E8" s="21"/>
      <c r="F8" s="21"/>
      <c r="G8" s="75"/>
      <c r="H8" s="115" t="s">
        <v>61</v>
      </c>
      <c r="I8" s="115" t="s">
        <v>14</v>
      </c>
      <c r="J8" s="115" t="s">
        <v>52</v>
      </c>
      <c r="K8" s="115" t="s">
        <v>45</v>
      </c>
      <c r="L8" s="116" t="s">
        <v>18</v>
      </c>
      <c r="M8" s="115" t="s">
        <v>35</v>
      </c>
      <c r="N8" s="117" t="s">
        <v>29</v>
      </c>
      <c r="O8" s="117" t="s">
        <v>36</v>
      </c>
      <c r="P8" s="116" t="s">
        <v>62</v>
      </c>
      <c r="Q8" s="117" t="s">
        <v>22</v>
      </c>
      <c r="R8" s="117" t="s">
        <v>54</v>
      </c>
      <c r="S8" s="117" t="s">
        <v>47</v>
      </c>
    </row>
    <row r="9" spans="1:19" ht="12.75">
      <c r="A9" s="130">
        <v>41371</v>
      </c>
      <c r="B9" s="78">
        <v>490</v>
      </c>
      <c r="C9" s="25" t="s">
        <v>56</v>
      </c>
      <c r="D9" s="25" t="s">
        <v>55</v>
      </c>
      <c r="E9" s="25"/>
      <c r="F9" s="22"/>
      <c r="G9" s="94">
        <v>216</v>
      </c>
      <c r="H9" s="37"/>
      <c r="I9" s="37"/>
      <c r="J9" s="37"/>
      <c r="K9" s="37"/>
      <c r="L9" s="145"/>
      <c r="M9" s="37">
        <v>216</v>
      </c>
      <c r="N9" s="88"/>
      <c r="O9" s="88"/>
      <c r="P9" s="121"/>
      <c r="Q9" s="88"/>
      <c r="R9" s="88"/>
      <c r="S9" s="24"/>
    </row>
    <row r="10" spans="1:19" ht="12.75">
      <c r="A10" s="130">
        <v>41371</v>
      </c>
      <c r="B10" s="78">
        <v>491</v>
      </c>
      <c r="C10" s="25" t="s">
        <v>65</v>
      </c>
      <c r="D10" s="25" t="s">
        <v>66</v>
      </c>
      <c r="E10" s="25"/>
      <c r="F10" s="22"/>
      <c r="G10" s="94">
        <v>94.6</v>
      </c>
      <c r="H10" s="37">
        <v>94.6</v>
      </c>
      <c r="I10" s="37"/>
      <c r="J10" s="37"/>
      <c r="K10" s="37"/>
      <c r="L10" s="145"/>
      <c r="M10" s="37"/>
      <c r="N10" s="88"/>
      <c r="O10" s="88"/>
      <c r="P10" s="121"/>
      <c r="Q10" s="88"/>
      <c r="R10" s="88"/>
      <c r="S10" s="24"/>
    </row>
    <row r="11" spans="1:19" ht="12.75">
      <c r="A11" s="130">
        <v>41371</v>
      </c>
      <c r="B11" s="78">
        <v>492</v>
      </c>
      <c r="C11" s="25" t="s">
        <v>60</v>
      </c>
      <c r="D11" s="25" t="s">
        <v>69</v>
      </c>
      <c r="E11" s="25"/>
      <c r="F11" s="22"/>
      <c r="G11" s="94">
        <v>84</v>
      </c>
      <c r="H11" s="37">
        <v>84</v>
      </c>
      <c r="I11" s="37"/>
      <c r="J11" s="37"/>
      <c r="K11" s="37"/>
      <c r="L11" s="145"/>
      <c r="M11" s="37"/>
      <c r="N11" s="88"/>
      <c r="O11" s="88"/>
      <c r="P11" s="121"/>
      <c r="Q11" s="88"/>
      <c r="R11" s="88"/>
      <c r="S11" s="24"/>
    </row>
    <row r="12" spans="1:20" ht="12.75">
      <c r="A12" s="130">
        <v>41371</v>
      </c>
      <c r="B12" s="78">
        <v>493</v>
      </c>
      <c r="C12" s="25" t="s">
        <v>59</v>
      </c>
      <c r="D12" s="25" t="s">
        <v>58</v>
      </c>
      <c r="E12" s="25"/>
      <c r="F12" s="22"/>
      <c r="G12" s="94">
        <v>166.05</v>
      </c>
      <c r="H12" s="37"/>
      <c r="I12" s="37"/>
      <c r="J12" s="37"/>
      <c r="K12" s="37"/>
      <c r="L12" s="145"/>
      <c r="M12" s="37"/>
      <c r="N12" s="88">
        <v>166.05</v>
      </c>
      <c r="O12" s="88"/>
      <c r="P12" s="121"/>
      <c r="Q12" s="88"/>
      <c r="R12" s="88"/>
      <c r="S12" s="24"/>
      <c r="T12" s="26"/>
    </row>
    <row r="13" spans="1:19" ht="12.75">
      <c r="A13" s="130">
        <v>41406</v>
      </c>
      <c r="B13" s="78">
        <v>494</v>
      </c>
      <c r="C13" s="25" t="s">
        <v>73</v>
      </c>
      <c r="D13" s="25" t="s">
        <v>18</v>
      </c>
      <c r="E13" s="25"/>
      <c r="F13" s="22"/>
      <c r="G13" s="94">
        <v>480</v>
      </c>
      <c r="H13" s="37"/>
      <c r="I13" s="37"/>
      <c r="J13" s="37"/>
      <c r="K13" s="37"/>
      <c r="L13" s="145">
        <v>480</v>
      </c>
      <c r="M13" s="37"/>
      <c r="N13" s="88"/>
      <c r="O13" s="88"/>
      <c r="P13" s="121"/>
      <c r="Q13" s="88"/>
      <c r="R13" s="88"/>
      <c r="S13" s="24"/>
    </row>
    <row r="14" spans="1:20" ht="12.75">
      <c r="A14" s="130">
        <v>41406</v>
      </c>
      <c r="B14" s="78">
        <v>495</v>
      </c>
      <c r="C14" s="25" t="s">
        <v>60</v>
      </c>
      <c r="D14" s="25" t="s">
        <v>74</v>
      </c>
      <c r="E14" s="25"/>
      <c r="F14" s="22"/>
      <c r="G14" s="94">
        <v>96.8</v>
      </c>
      <c r="H14" s="37">
        <v>96.8</v>
      </c>
      <c r="I14" s="37"/>
      <c r="J14" s="37"/>
      <c r="K14" s="37"/>
      <c r="L14" s="145"/>
      <c r="M14" s="37"/>
      <c r="N14" s="88"/>
      <c r="O14" s="88"/>
      <c r="P14" s="121"/>
      <c r="Q14" s="88"/>
      <c r="R14" s="88"/>
      <c r="S14" s="24"/>
      <c r="T14" s="26"/>
    </row>
    <row r="15" spans="1:19" ht="12.75">
      <c r="A15" s="130">
        <v>41414</v>
      </c>
      <c r="B15" s="78">
        <v>496</v>
      </c>
      <c r="C15" s="25" t="s">
        <v>78</v>
      </c>
      <c r="D15" s="25" t="s">
        <v>55</v>
      </c>
      <c r="E15" s="25"/>
      <c r="F15" s="22"/>
      <c r="G15" s="94">
        <v>30</v>
      </c>
      <c r="H15" s="37"/>
      <c r="I15" s="37"/>
      <c r="J15" s="37"/>
      <c r="K15" s="37"/>
      <c r="L15" s="145"/>
      <c r="M15" s="37">
        <v>30</v>
      </c>
      <c r="N15" s="88"/>
      <c r="O15" s="88"/>
      <c r="P15" s="121"/>
      <c r="Q15" s="88"/>
      <c r="R15" s="88"/>
      <c r="S15" s="24"/>
    </row>
    <row r="16" spans="1:19" ht="12.75">
      <c r="A16" s="130">
        <v>41414</v>
      </c>
      <c r="B16" s="78">
        <v>497</v>
      </c>
      <c r="C16" s="25" t="s">
        <v>79</v>
      </c>
      <c r="D16" s="25" t="s">
        <v>80</v>
      </c>
      <c r="E16" s="25"/>
      <c r="F16" s="22">
        <v>6</v>
      </c>
      <c r="G16" s="94">
        <v>36</v>
      </c>
      <c r="H16" s="37"/>
      <c r="I16" s="37"/>
      <c r="J16" s="37"/>
      <c r="K16" s="37"/>
      <c r="L16" s="145"/>
      <c r="M16" s="37"/>
      <c r="N16" s="88"/>
      <c r="O16" s="88"/>
      <c r="P16" s="121"/>
      <c r="Q16" s="88"/>
      <c r="R16" s="88"/>
      <c r="S16" s="24">
        <v>36</v>
      </c>
    </row>
    <row r="17" spans="1:19" ht="12.75">
      <c r="A17" s="130">
        <v>41433</v>
      </c>
      <c r="B17" s="78">
        <v>498</v>
      </c>
      <c r="C17" s="25" t="s">
        <v>60</v>
      </c>
      <c r="D17" s="25" t="s">
        <v>81</v>
      </c>
      <c r="E17" s="25"/>
      <c r="F17" s="22"/>
      <c r="G17" s="94">
        <v>176</v>
      </c>
      <c r="H17" s="37">
        <v>176</v>
      </c>
      <c r="I17" s="37"/>
      <c r="J17" s="37"/>
      <c r="K17" s="37"/>
      <c r="L17" s="145"/>
      <c r="M17" s="37"/>
      <c r="N17" s="88"/>
      <c r="O17" s="88"/>
      <c r="P17" s="121"/>
      <c r="Q17" s="88"/>
      <c r="R17" s="88"/>
      <c r="S17" s="24"/>
    </row>
    <row r="18" spans="1:19" ht="12.75">
      <c r="A18" s="130">
        <v>41444</v>
      </c>
      <c r="B18" s="78">
        <v>499</v>
      </c>
      <c r="C18" s="25" t="s">
        <v>73</v>
      </c>
      <c r="D18" s="25" t="s">
        <v>18</v>
      </c>
      <c r="E18" s="25"/>
      <c r="F18" s="22"/>
      <c r="G18" s="94">
        <v>480</v>
      </c>
      <c r="H18" s="37"/>
      <c r="I18" s="37"/>
      <c r="J18" s="37"/>
      <c r="K18" s="37"/>
      <c r="L18" s="145">
        <v>480</v>
      </c>
      <c r="M18" s="37"/>
      <c r="N18" s="88"/>
      <c r="O18" s="88"/>
      <c r="P18" s="121"/>
      <c r="Q18" s="88"/>
      <c r="R18" s="88"/>
      <c r="S18" s="24"/>
    </row>
    <row r="19" spans="1:19" ht="12.75">
      <c r="A19" s="130">
        <v>41466</v>
      </c>
      <c r="B19" s="78">
        <v>500</v>
      </c>
      <c r="C19" s="25" t="s">
        <v>65</v>
      </c>
      <c r="D19" s="25" t="s">
        <v>66</v>
      </c>
      <c r="E19" s="25"/>
      <c r="F19" s="22"/>
      <c r="G19" s="94">
        <v>92.4</v>
      </c>
      <c r="H19" s="37">
        <v>92.4</v>
      </c>
      <c r="I19" s="37"/>
      <c r="J19" s="37"/>
      <c r="K19" s="37"/>
      <c r="L19" s="145"/>
      <c r="M19" s="37"/>
      <c r="N19" s="88"/>
      <c r="O19" s="88"/>
      <c r="P19" s="121"/>
      <c r="Q19" s="88"/>
      <c r="R19" s="88"/>
      <c r="S19" s="24"/>
    </row>
    <row r="20" spans="1:19" ht="12.75">
      <c r="A20" s="130">
        <v>41466</v>
      </c>
      <c r="B20" s="78">
        <v>501</v>
      </c>
      <c r="C20" s="25" t="s">
        <v>60</v>
      </c>
      <c r="D20" s="25" t="s">
        <v>82</v>
      </c>
      <c r="E20" s="25"/>
      <c r="F20" s="22"/>
      <c r="G20" s="94">
        <v>96.8</v>
      </c>
      <c r="H20" s="37">
        <v>96.8</v>
      </c>
      <c r="I20" s="37"/>
      <c r="J20" s="37"/>
      <c r="K20" s="37"/>
      <c r="L20" s="145"/>
      <c r="M20" s="37"/>
      <c r="N20" s="88"/>
      <c r="O20" s="88"/>
      <c r="P20" s="121"/>
      <c r="Q20" s="88"/>
      <c r="R20" s="88"/>
      <c r="S20" s="24"/>
    </row>
    <row r="21" spans="1:19" ht="12.75">
      <c r="A21" s="130">
        <v>41486</v>
      </c>
      <c r="B21" s="78">
        <v>502</v>
      </c>
      <c r="C21" s="25" t="s">
        <v>73</v>
      </c>
      <c r="D21" s="25" t="s">
        <v>18</v>
      </c>
      <c r="E21" s="25"/>
      <c r="F21" s="22"/>
      <c r="G21" s="94">
        <v>645</v>
      </c>
      <c r="H21" s="37"/>
      <c r="I21" s="37"/>
      <c r="J21" s="37"/>
      <c r="K21" s="37"/>
      <c r="L21" s="145">
        <v>645</v>
      </c>
      <c r="M21" s="37"/>
      <c r="N21" s="88"/>
      <c r="O21" s="88"/>
      <c r="P21" s="121"/>
      <c r="Q21" s="88"/>
      <c r="R21" s="88"/>
      <c r="S21" s="24"/>
    </row>
    <row r="22" spans="1:19" ht="12.75">
      <c r="A22" s="130">
        <v>41486</v>
      </c>
      <c r="B22" s="78">
        <v>503</v>
      </c>
      <c r="C22" s="25" t="s">
        <v>60</v>
      </c>
      <c r="D22" s="25" t="s">
        <v>83</v>
      </c>
      <c r="E22" s="25"/>
      <c r="F22" s="22"/>
      <c r="G22" s="94">
        <v>96.8</v>
      </c>
      <c r="H22" s="37">
        <v>96.8</v>
      </c>
      <c r="I22" s="37"/>
      <c r="J22" s="37"/>
      <c r="K22" s="37"/>
      <c r="L22" s="145"/>
      <c r="M22" s="37"/>
      <c r="N22" s="88"/>
      <c r="O22" s="88"/>
      <c r="P22" s="121"/>
      <c r="Q22" s="88"/>
      <c r="R22" s="88"/>
      <c r="S22" s="24"/>
    </row>
    <row r="23" spans="1:19" ht="12.75">
      <c r="A23" s="130">
        <v>41527</v>
      </c>
      <c r="B23" s="78">
        <v>504</v>
      </c>
      <c r="C23" s="25" t="s">
        <v>60</v>
      </c>
      <c r="D23" s="25" t="s">
        <v>85</v>
      </c>
      <c r="E23" s="25"/>
      <c r="F23" s="22"/>
      <c r="G23" s="94">
        <v>52.8</v>
      </c>
      <c r="H23" s="37">
        <v>52.8</v>
      </c>
      <c r="I23" s="37"/>
      <c r="J23" s="37"/>
      <c r="K23" s="37"/>
      <c r="L23" s="145"/>
      <c r="M23" s="37"/>
      <c r="N23" s="88"/>
      <c r="O23" s="88"/>
      <c r="P23" s="121"/>
      <c r="Q23" s="88"/>
      <c r="R23" s="88"/>
      <c r="S23" s="24"/>
    </row>
    <row r="24" spans="1:19" ht="12.75">
      <c r="A24" s="130">
        <v>41527</v>
      </c>
      <c r="B24" s="78">
        <v>505</v>
      </c>
      <c r="C24" s="25" t="s">
        <v>60</v>
      </c>
      <c r="D24" s="25" t="s">
        <v>86</v>
      </c>
      <c r="E24" s="25"/>
      <c r="F24" s="22"/>
      <c r="G24" s="94">
        <v>36.18</v>
      </c>
      <c r="H24" s="37"/>
      <c r="I24" s="37">
        <v>36.18</v>
      </c>
      <c r="J24" s="37"/>
      <c r="K24" s="37"/>
      <c r="L24" s="145"/>
      <c r="M24" s="37"/>
      <c r="N24" s="88"/>
      <c r="O24" s="88"/>
      <c r="P24" s="121"/>
      <c r="Q24" s="88"/>
      <c r="R24" s="88"/>
      <c r="S24" s="24"/>
    </row>
    <row r="25" spans="1:19" ht="12.75">
      <c r="A25" s="130">
        <v>41527</v>
      </c>
      <c r="B25" s="78">
        <v>506</v>
      </c>
      <c r="C25" s="25" t="s">
        <v>87</v>
      </c>
      <c r="D25" s="25"/>
      <c r="E25" s="25"/>
      <c r="F25" s="22"/>
      <c r="G25" s="94"/>
      <c r="H25" s="37"/>
      <c r="I25" s="37"/>
      <c r="J25" s="37"/>
      <c r="K25" s="37"/>
      <c r="L25" s="145"/>
      <c r="M25" s="37"/>
      <c r="N25" s="88"/>
      <c r="O25" s="88"/>
      <c r="P25" s="121"/>
      <c r="Q25" s="88"/>
      <c r="R25" s="88"/>
      <c r="S25" s="24"/>
    </row>
    <row r="26" spans="1:19" ht="12.75">
      <c r="A26" s="130">
        <v>41532</v>
      </c>
      <c r="B26" s="78">
        <v>507</v>
      </c>
      <c r="C26" s="25" t="s">
        <v>73</v>
      </c>
      <c r="D26" s="25" t="s">
        <v>18</v>
      </c>
      <c r="E26" s="25"/>
      <c r="F26" s="22"/>
      <c r="G26" s="94">
        <v>480</v>
      </c>
      <c r="H26" s="37"/>
      <c r="I26" s="37"/>
      <c r="J26" s="37"/>
      <c r="K26" s="37"/>
      <c r="L26" s="145">
        <v>480</v>
      </c>
      <c r="M26" s="37"/>
      <c r="N26" s="88"/>
      <c r="O26" s="88"/>
      <c r="P26" s="121"/>
      <c r="Q26" s="88"/>
      <c r="R26" s="88"/>
      <c r="S26" s="24"/>
    </row>
    <row r="27" spans="1:19" ht="12.75">
      <c r="A27" s="130">
        <v>41542</v>
      </c>
      <c r="B27" s="78">
        <v>508</v>
      </c>
      <c r="C27" s="25" t="s">
        <v>88</v>
      </c>
      <c r="D27" s="25" t="s">
        <v>89</v>
      </c>
      <c r="E27" s="25"/>
      <c r="F27" s="22"/>
      <c r="G27" s="94">
        <v>305.4</v>
      </c>
      <c r="H27" s="37"/>
      <c r="I27" s="37"/>
      <c r="J27" s="37"/>
      <c r="K27" s="37"/>
      <c r="L27" s="145"/>
      <c r="M27" s="37"/>
      <c r="N27" s="88">
        <v>305.4</v>
      </c>
      <c r="O27" s="88"/>
      <c r="P27" s="121"/>
      <c r="Q27" s="88"/>
      <c r="R27" s="88"/>
      <c r="S27" s="24"/>
    </row>
    <row r="28" spans="1:19" ht="12.75">
      <c r="A28" s="130">
        <v>41554</v>
      </c>
      <c r="B28" s="78">
        <v>509</v>
      </c>
      <c r="C28" s="25" t="s">
        <v>65</v>
      </c>
      <c r="D28" s="25" t="s">
        <v>66</v>
      </c>
      <c r="E28" s="25"/>
      <c r="F28" s="22"/>
      <c r="G28" s="94">
        <v>74.8</v>
      </c>
      <c r="H28" s="37">
        <v>74.8</v>
      </c>
      <c r="I28" s="37"/>
      <c r="J28" s="37"/>
      <c r="K28" s="37"/>
      <c r="L28" s="145"/>
      <c r="M28" s="37"/>
      <c r="N28" s="88"/>
      <c r="O28" s="88"/>
      <c r="P28" s="121"/>
      <c r="Q28" s="88"/>
      <c r="R28" s="88"/>
      <c r="S28" s="24"/>
    </row>
    <row r="29" spans="1:19" ht="12.75">
      <c r="A29" s="130">
        <v>41554</v>
      </c>
      <c r="B29" s="78">
        <v>510</v>
      </c>
      <c r="C29" s="25" t="s">
        <v>60</v>
      </c>
      <c r="D29" s="25" t="s">
        <v>90</v>
      </c>
      <c r="E29" s="25"/>
      <c r="F29" s="22"/>
      <c r="G29" s="94">
        <v>149.6</v>
      </c>
      <c r="H29" s="37">
        <v>149.6</v>
      </c>
      <c r="I29" s="15"/>
      <c r="J29" s="15"/>
      <c r="K29" s="15"/>
      <c r="L29" s="146"/>
      <c r="M29" s="15"/>
      <c r="N29" s="39"/>
      <c r="O29" s="39"/>
      <c r="P29" s="122"/>
      <c r="Q29" s="39"/>
      <c r="R29" s="39"/>
      <c r="S29" s="24"/>
    </row>
    <row r="30" spans="1:19" ht="12.75">
      <c r="A30" s="130">
        <v>41571</v>
      </c>
      <c r="B30" s="78">
        <v>511</v>
      </c>
      <c r="C30" s="25" t="s">
        <v>95</v>
      </c>
      <c r="D30" s="25" t="s">
        <v>96</v>
      </c>
      <c r="E30" s="25"/>
      <c r="F30" s="22"/>
      <c r="G30" s="99">
        <v>17</v>
      </c>
      <c r="H30" s="37"/>
      <c r="I30" s="15"/>
      <c r="J30" s="37"/>
      <c r="K30" s="15"/>
      <c r="L30" s="146"/>
      <c r="M30" s="15"/>
      <c r="N30" s="39"/>
      <c r="O30" s="39">
        <v>17</v>
      </c>
      <c r="P30" s="122"/>
      <c r="Q30" s="39"/>
      <c r="R30" s="39"/>
      <c r="S30" s="24"/>
    </row>
    <row r="31" spans="1:19" ht="12.75">
      <c r="A31" s="130">
        <v>41571</v>
      </c>
      <c r="B31" s="78">
        <v>512</v>
      </c>
      <c r="C31" s="25" t="s">
        <v>88</v>
      </c>
      <c r="D31" s="25" t="s">
        <v>97</v>
      </c>
      <c r="E31" s="25"/>
      <c r="F31" s="22">
        <v>8.4</v>
      </c>
      <c r="G31" s="94">
        <v>50.4</v>
      </c>
      <c r="H31" s="37"/>
      <c r="I31" s="15"/>
      <c r="J31" s="37">
        <v>50.4</v>
      </c>
      <c r="K31" s="37"/>
      <c r="L31" s="145"/>
      <c r="M31" s="37"/>
      <c r="N31" s="88"/>
      <c r="O31" s="88"/>
      <c r="P31" s="122"/>
      <c r="Q31" s="39"/>
      <c r="R31" s="39"/>
      <c r="S31" s="24"/>
    </row>
    <row r="32" spans="1:19" ht="12.75">
      <c r="A32" s="130">
        <v>41571</v>
      </c>
      <c r="B32" s="78">
        <v>513</v>
      </c>
      <c r="C32" s="25" t="s">
        <v>73</v>
      </c>
      <c r="D32" s="25" t="s">
        <v>18</v>
      </c>
      <c r="E32" s="25"/>
      <c r="F32" s="22"/>
      <c r="G32" s="94">
        <v>285</v>
      </c>
      <c r="H32" s="37"/>
      <c r="I32" s="15"/>
      <c r="J32" s="37"/>
      <c r="K32" s="37"/>
      <c r="L32" s="145">
        <v>285</v>
      </c>
      <c r="M32" s="37"/>
      <c r="N32" s="88"/>
      <c r="O32" s="88"/>
      <c r="P32" s="122"/>
      <c r="Q32" s="39"/>
      <c r="R32" s="88"/>
      <c r="S32" s="24"/>
    </row>
    <row r="33" spans="1:19" ht="12.75">
      <c r="A33" s="130">
        <v>41590</v>
      </c>
      <c r="B33" s="78">
        <v>514</v>
      </c>
      <c r="C33" s="25" t="s">
        <v>60</v>
      </c>
      <c r="D33" s="25" t="s">
        <v>98</v>
      </c>
      <c r="E33" s="25"/>
      <c r="F33" s="22"/>
      <c r="G33" s="94">
        <v>96.8</v>
      </c>
      <c r="H33" s="37">
        <v>96.8</v>
      </c>
      <c r="I33" s="15"/>
      <c r="J33" s="37"/>
      <c r="K33" s="37"/>
      <c r="L33" s="26"/>
      <c r="M33" s="37"/>
      <c r="N33" s="88"/>
      <c r="O33" s="88"/>
      <c r="P33" s="122"/>
      <c r="Q33" s="39"/>
      <c r="R33" s="39"/>
      <c r="S33" s="24"/>
    </row>
    <row r="34" spans="1:19" ht="12.75">
      <c r="A34" s="130">
        <v>41604</v>
      </c>
      <c r="B34" s="78">
        <v>515</v>
      </c>
      <c r="C34" s="25" t="s">
        <v>99</v>
      </c>
      <c r="D34" s="25" t="s">
        <v>100</v>
      </c>
      <c r="E34" s="25"/>
      <c r="F34" s="22">
        <v>2</v>
      </c>
      <c r="G34" s="94">
        <v>12</v>
      </c>
      <c r="H34" s="37"/>
      <c r="I34" s="15"/>
      <c r="J34" s="37"/>
      <c r="K34" s="37"/>
      <c r="L34" s="26"/>
      <c r="M34" s="37"/>
      <c r="N34" s="88"/>
      <c r="O34" s="88"/>
      <c r="P34" s="122"/>
      <c r="Q34" s="39"/>
      <c r="R34" s="39"/>
      <c r="S34" s="24">
        <v>12</v>
      </c>
    </row>
    <row r="35" spans="1:19" ht="12.75">
      <c r="A35" s="130">
        <v>41604</v>
      </c>
      <c r="B35" s="129">
        <v>516</v>
      </c>
      <c r="C35" s="25" t="s">
        <v>101</v>
      </c>
      <c r="D35" s="25" t="s">
        <v>102</v>
      </c>
      <c r="E35" s="25"/>
      <c r="F35" s="22"/>
      <c r="G35" s="94">
        <v>100</v>
      </c>
      <c r="H35" s="37"/>
      <c r="I35" s="15"/>
      <c r="J35" s="37"/>
      <c r="K35" s="37"/>
      <c r="L35" s="26"/>
      <c r="M35" s="37"/>
      <c r="N35" s="88"/>
      <c r="O35" s="88">
        <v>100</v>
      </c>
      <c r="P35" s="122"/>
      <c r="Q35" s="39"/>
      <c r="R35" s="39"/>
      <c r="S35" s="24"/>
    </row>
    <row r="36" spans="1:19" ht="12.75">
      <c r="A36" s="130">
        <v>41604</v>
      </c>
      <c r="B36" s="129">
        <v>517</v>
      </c>
      <c r="C36" s="25" t="s">
        <v>103</v>
      </c>
      <c r="D36" s="25" t="s">
        <v>102</v>
      </c>
      <c r="E36" s="25"/>
      <c r="F36" s="22"/>
      <c r="G36" s="94">
        <v>100</v>
      </c>
      <c r="H36" s="37"/>
      <c r="I36" s="15"/>
      <c r="J36" s="15"/>
      <c r="K36" s="15"/>
      <c r="L36" s="13"/>
      <c r="M36" s="15"/>
      <c r="N36" s="39"/>
      <c r="O36" s="88">
        <v>100</v>
      </c>
      <c r="P36" s="122"/>
      <c r="Q36" s="39"/>
      <c r="R36" s="39"/>
      <c r="S36" s="24"/>
    </row>
    <row r="37" spans="1:19" ht="12.75">
      <c r="A37" s="130">
        <v>41618</v>
      </c>
      <c r="B37" s="129">
        <v>518</v>
      </c>
      <c r="C37" s="25" t="s">
        <v>60</v>
      </c>
      <c r="D37" s="25" t="s">
        <v>104</v>
      </c>
      <c r="E37" s="25"/>
      <c r="F37" s="22"/>
      <c r="G37" s="94">
        <v>149.6</v>
      </c>
      <c r="H37" s="37">
        <v>149.6</v>
      </c>
      <c r="I37" s="37"/>
      <c r="J37" s="15"/>
      <c r="K37" s="15"/>
      <c r="L37" s="13"/>
      <c r="M37" s="15"/>
      <c r="N37" s="39"/>
      <c r="O37" s="39"/>
      <c r="P37" s="122"/>
      <c r="Q37" s="39"/>
      <c r="R37" s="39"/>
      <c r="S37" s="24"/>
    </row>
    <row r="38" spans="1:19" ht="12.75">
      <c r="A38" s="150">
        <v>41618</v>
      </c>
      <c r="B38" s="78">
        <v>519</v>
      </c>
      <c r="C38" s="25" t="s">
        <v>60</v>
      </c>
      <c r="D38" s="25" t="s">
        <v>86</v>
      </c>
      <c r="E38" s="25"/>
      <c r="F38" s="22"/>
      <c r="G38" s="94">
        <v>13.2</v>
      </c>
      <c r="H38" s="37"/>
      <c r="I38" s="37">
        <v>13.2</v>
      </c>
      <c r="J38" s="15"/>
      <c r="K38" s="15"/>
      <c r="L38" s="13"/>
      <c r="M38" s="15"/>
      <c r="N38" s="39"/>
      <c r="O38" s="39"/>
      <c r="P38" s="122"/>
      <c r="Q38" s="39"/>
      <c r="R38" s="39"/>
      <c r="S38" s="24"/>
    </row>
    <row r="39" spans="1:19" ht="12.75">
      <c r="A39" s="130">
        <v>41650</v>
      </c>
      <c r="B39" s="78">
        <v>520</v>
      </c>
      <c r="C39" s="25" t="s">
        <v>60</v>
      </c>
      <c r="D39" s="147" t="s">
        <v>105</v>
      </c>
      <c r="E39" s="147"/>
      <c r="F39" s="148"/>
      <c r="G39" s="149">
        <v>44</v>
      </c>
      <c r="H39" s="37">
        <v>44</v>
      </c>
      <c r="I39" s="15"/>
      <c r="J39" s="15"/>
      <c r="K39" s="15"/>
      <c r="L39" s="13"/>
      <c r="M39" s="15"/>
      <c r="N39" s="39"/>
      <c r="O39" s="39"/>
      <c r="P39" s="122"/>
      <c r="Q39" s="39"/>
      <c r="R39" s="39"/>
      <c r="S39" s="24"/>
    </row>
    <row r="40" spans="1:19" ht="12.75">
      <c r="A40" s="130">
        <v>41650</v>
      </c>
      <c r="B40" s="78">
        <v>521</v>
      </c>
      <c r="C40" s="25" t="s">
        <v>65</v>
      </c>
      <c r="D40" s="25" t="s">
        <v>66</v>
      </c>
      <c r="E40" s="25"/>
      <c r="F40" s="22"/>
      <c r="G40" s="99">
        <v>72.6</v>
      </c>
      <c r="H40" s="37">
        <v>72.6</v>
      </c>
      <c r="I40" s="15"/>
      <c r="J40" s="15"/>
      <c r="K40" s="15"/>
      <c r="L40" s="13"/>
      <c r="M40" s="15"/>
      <c r="N40" s="39"/>
      <c r="O40" s="39"/>
      <c r="P40" s="122"/>
      <c r="Q40" s="39"/>
      <c r="R40" s="39"/>
      <c r="S40" s="24"/>
    </row>
    <row r="41" spans="1:8" s="9" customFormat="1" ht="12.75">
      <c r="A41" s="130">
        <v>41679</v>
      </c>
      <c r="B41" s="152">
        <v>522</v>
      </c>
      <c r="C41" s="153" t="s">
        <v>60</v>
      </c>
      <c r="D41" s="153" t="s">
        <v>106</v>
      </c>
      <c r="E41" s="154"/>
      <c r="F41" s="154"/>
      <c r="G41" s="155">
        <v>70.4</v>
      </c>
      <c r="H41" s="151">
        <v>70.4</v>
      </c>
    </row>
    <row r="42" spans="1:14" s="9" customFormat="1" ht="12.75">
      <c r="A42" s="130">
        <v>41709</v>
      </c>
      <c r="B42" s="152">
        <v>523</v>
      </c>
      <c r="C42" s="25" t="s">
        <v>108</v>
      </c>
      <c r="D42" s="25" t="s">
        <v>109</v>
      </c>
      <c r="E42" s="154"/>
      <c r="F42" s="154"/>
      <c r="G42" s="156">
        <v>167.44</v>
      </c>
      <c r="H42" s="151"/>
      <c r="N42" s="9">
        <v>167.44</v>
      </c>
    </row>
    <row r="43" spans="1:15" s="9" customFormat="1" ht="12.75">
      <c r="A43" s="130">
        <v>41709</v>
      </c>
      <c r="B43" s="152">
        <v>524</v>
      </c>
      <c r="C43" s="25" t="s">
        <v>60</v>
      </c>
      <c r="D43" s="25" t="s">
        <v>107</v>
      </c>
      <c r="E43" s="154"/>
      <c r="F43" s="154"/>
      <c r="G43" s="156">
        <v>114.4</v>
      </c>
      <c r="H43" s="151">
        <v>114.4</v>
      </c>
      <c r="O43" s="151"/>
    </row>
    <row r="44" spans="1:15" s="9" customFormat="1" ht="12.75">
      <c r="A44" s="130"/>
      <c r="B44" s="152"/>
      <c r="C44" s="25"/>
      <c r="D44" s="25"/>
      <c r="E44" s="154"/>
      <c r="F44" s="154"/>
      <c r="G44" s="156"/>
      <c r="H44" s="145"/>
      <c r="O44" s="151"/>
    </row>
    <row r="45" spans="1:18" s="9" customFormat="1" ht="12.75">
      <c r="A45" s="130"/>
      <c r="B45" s="152"/>
      <c r="C45" s="25"/>
      <c r="D45" s="25"/>
      <c r="E45" s="154"/>
      <c r="F45" s="154"/>
      <c r="G45" s="156"/>
      <c r="H45" s="151"/>
      <c r="O45" s="151"/>
      <c r="R45" s="151"/>
    </row>
    <row r="46" spans="1:18" s="9" customFormat="1" ht="12.75">
      <c r="A46" s="130"/>
      <c r="B46" s="152"/>
      <c r="C46" s="25"/>
      <c r="D46" s="25"/>
      <c r="E46" s="154"/>
      <c r="F46" s="154"/>
      <c r="G46" s="159"/>
      <c r="H46" s="151"/>
      <c r="O46" s="151"/>
      <c r="R46" s="151"/>
    </row>
    <row r="47" spans="1:18" s="9" customFormat="1" ht="12.75">
      <c r="A47" s="130"/>
      <c r="B47" s="152"/>
      <c r="C47" s="25"/>
      <c r="D47" s="25"/>
      <c r="E47" s="154"/>
      <c r="F47" s="154"/>
      <c r="G47" s="156"/>
      <c r="H47" s="151"/>
      <c r="O47" s="151"/>
      <c r="R47" s="151"/>
    </row>
    <row r="48" spans="1:18" s="9" customFormat="1" ht="12.75">
      <c r="A48" s="130"/>
      <c r="B48" s="152"/>
      <c r="C48" s="25"/>
      <c r="D48" s="25"/>
      <c r="E48" s="154"/>
      <c r="F48" s="154"/>
      <c r="G48" s="156"/>
      <c r="H48" s="151"/>
      <c r="O48" s="151"/>
      <c r="R48" s="151"/>
    </row>
    <row r="49" spans="1:18" s="9" customFormat="1" ht="12.75">
      <c r="A49" s="130"/>
      <c r="B49" s="152"/>
      <c r="C49" s="25"/>
      <c r="D49" s="25"/>
      <c r="E49" s="154"/>
      <c r="F49" s="154"/>
      <c r="G49" s="156"/>
      <c r="H49" s="151"/>
      <c r="O49" s="151"/>
      <c r="R49" s="151"/>
    </row>
    <row r="50" spans="1:18" s="9" customFormat="1" ht="12.75">
      <c r="A50" s="130"/>
      <c r="B50" s="152"/>
      <c r="C50" s="25"/>
      <c r="D50" s="25"/>
      <c r="E50" s="154"/>
      <c r="F50" s="154"/>
      <c r="G50" s="156"/>
      <c r="H50" s="151"/>
      <c r="O50" s="151"/>
      <c r="R50" s="151"/>
    </row>
    <row r="51" spans="1:18" s="9" customFormat="1" ht="12.75">
      <c r="A51" s="130"/>
      <c r="B51" s="152"/>
      <c r="C51" s="25"/>
      <c r="D51" s="25"/>
      <c r="E51" s="154"/>
      <c r="F51" s="154"/>
      <c r="G51" s="156"/>
      <c r="H51" s="151"/>
      <c r="O51" s="151"/>
      <c r="R51" s="151"/>
    </row>
    <row r="52" spans="1:15" s="9" customFormat="1" ht="12.75">
      <c r="A52" s="130"/>
      <c r="B52" s="152"/>
      <c r="C52" s="25"/>
      <c r="D52" s="25"/>
      <c r="E52" s="154"/>
      <c r="F52" s="154"/>
      <c r="G52" s="156"/>
      <c r="H52" s="151"/>
      <c r="O52" s="151"/>
    </row>
    <row r="53" spans="1:19" s="13" customFormat="1" ht="13.5" thickBot="1">
      <c r="A53" s="123"/>
      <c r="B53" s="31"/>
      <c r="C53" s="32" t="s">
        <v>3</v>
      </c>
      <c r="D53" s="32"/>
      <c r="E53" s="72">
        <f>SUM(E39:E39)</f>
        <v>0</v>
      </c>
      <c r="F53" s="72">
        <f>SUM(F9:F40)</f>
        <v>16.4</v>
      </c>
      <c r="G53" s="73">
        <f>SUM(G9:G51)</f>
        <v>5182.070000000001</v>
      </c>
      <c r="H53" s="73">
        <f aca="true" t="shared" si="0" ref="H53:P53">SUM(H9:H52)</f>
        <v>1562.3999999999999</v>
      </c>
      <c r="I53" s="73">
        <f t="shared" si="0"/>
        <v>49.379999999999995</v>
      </c>
      <c r="J53" s="73">
        <f t="shared" si="0"/>
        <v>50.4</v>
      </c>
      <c r="K53" s="73">
        <f t="shared" si="0"/>
        <v>0</v>
      </c>
      <c r="L53" s="73">
        <f t="shared" si="0"/>
        <v>2370</v>
      </c>
      <c r="M53" s="73">
        <f t="shared" si="0"/>
        <v>246</v>
      </c>
      <c r="N53" s="73">
        <f t="shared" si="0"/>
        <v>638.89</v>
      </c>
      <c r="O53" s="73">
        <f t="shared" si="0"/>
        <v>217</v>
      </c>
      <c r="P53" s="73">
        <f t="shared" si="0"/>
        <v>0</v>
      </c>
      <c r="Q53" s="73"/>
      <c r="R53" s="73"/>
      <c r="S53" s="73">
        <f>SUM(S9:S52)</f>
        <v>48</v>
      </c>
    </row>
    <row r="54" spans="1:18" s="13" customFormat="1" ht="13.5" thickTop="1">
      <c r="A54" s="18"/>
      <c r="B54" s="31"/>
      <c r="C54" s="32"/>
      <c r="D54" s="32"/>
      <c r="E54" s="118"/>
      <c r="F54" s="118"/>
      <c r="G54" s="127">
        <f>SUM(H53:S53)</f>
        <v>5182.070000000001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6" ht="16.5" thickBot="1">
      <c r="A55" s="19" t="s">
        <v>0</v>
      </c>
      <c r="B55" s="33"/>
      <c r="C55" s="34"/>
      <c r="D55" s="34"/>
      <c r="E55" s="34"/>
      <c r="F55" s="35"/>
      <c r="G55" s="36"/>
      <c r="H55" s="12" t="s">
        <v>12</v>
      </c>
      <c r="I55" s="40" t="s">
        <v>22</v>
      </c>
      <c r="J55" s="40" t="s">
        <v>36</v>
      </c>
      <c r="K55" s="40" t="s">
        <v>37</v>
      </c>
      <c r="L55" s="12" t="s">
        <v>38</v>
      </c>
      <c r="M55" s="40" t="s">
        <v>39</v>
      </c>
      <c r="N55" s="12" t="s">
        <v>46</v>
      </c>
      <c r="O55" s="12" t="s">
        <v>53</v>
      </c>
      <c r="P55" s="12" t="s">
        <v>47</v>
      </c>
    </row>
    <row r="56" spans="1:17" ht="12.75">
      <c r="A56" s="79">
        <v>41373</v>
      </c>
      <c r="B56" s="80">
        <v>0</v>
      </c>
      <c r="C56" s="81" t="s">
        <v>75</v>
      </c>
      <c r="D56" s="81" t="s">
        <v>38</v>
      </c>
      <c r="E56" s="81"/>
      <c r="F56" s="82"/>
      <c r="G56" s="83">
        <v>0.41</v>
      </c>
      <c r="H56" s="87"/>
      <c r="I56" s="87"/>
      <c r="J56" s="87"/>
      <c r="K56" s="87"/>
      <c r="L56" s="100">
        <v>0.41</v>
      </c>
      <c r="M56" s="100"/>
      <c r="N56" s="87"/>
      <c r="O56" s="87"/>
      <c r="P56" s="37"/>
      <c r="Q56" s="37"/>
    </row>
    <row r="57" spans="1:17" ht="12.75">
      <c r="A57" s="95">
        <v>41377</v>
      </c>
      <c r="B57" s="78">
        <v>220</v>
      </c>
      <c r="C57" s="25" t="s">
        <v>70</v>
      </c>
      <c r="D57" s="25" t="s">
        <v>22</v>
      </c>
      <c r="E57" s="25"/>
      <c r="F57" s="22"/>
      <c r="G57" s="96">
        <v>60</v>
      </c>
      <c r="H57" s="87"/>
      <c r="I57" s="87">
        <v>60</v>
      </c>
      <c r="J57" s="87"/>
      <c r="K57" s="87"/>
      <c r="L57" s="100"/>
      <c r="M57" s="100"/>
      <c r="N57" s="87"/>
      <c r="O57" s="87"/>
      <c r="P57" s="37"/>
      <c r="Q57" s="37"/>
    </row>
    <row r="58" spans="1:17" ht="12.75">
      <c r="A58" s="97">
        <v>41393</v>
      </c>
      <c r="B58" s="77">
        <v>0</v>
      </c>
      <c r="C58" s="27" t="s">
        <v>53</v>
      </c>
      <c r="D58" s="27" t="s">
        <v>76</v>
      </c>
      <c r="E58" s="27"/>
      <c r="F58" s="30"/>
      <c r="G58" s="98">
        <v>80.8</v>
      </c>
      <c r="H58" s="87"/>
      <c r="I58" s="87"/>
      <c r="J58" s="87"/>
      <c r="K58" s="87"/>
      <c r="L58" s="100"/>
      <c r="M58" s="100">
        <v>80.8</v>
      </c>
      <c r="N58" s="87"/>
      <c r="O58" s="87"/>
      <c r="P58" s="37"/>
      <c r="Q58" s="37"/>
    </row>
    <row r="59" spans="1:17" ht="12.75">
      <c r="A59" s="97">
        <v>41393</v>
      </c>
      <c r="B59" s="77">
        <v>0</v>
      </c>
      <c r="C59" s="27" t="s">
        <v>77</v>
      </c>
      <c r="D59" s="27" t="s">
        <v>12</v>
      </c>
      <c r="E59" s="27"/>
      <c r="F59" s="30"/>
      <c r="G59" s="98">
        <v>7224</v>
      </c>
      <c r="H59" s="87">
        <v>7224</v>
      </c>
      <c r="I59" s="87"/>
      <c r="J59" s="87"/>
      <c r="K59" s="87"/>
      <c r="L59" s="100"/>
      <c r="M59" s="100"/>
      <c r="N59" s="87"/>
      <c r="O59" s="87"/>
      <c r="P59" s="37"/>
      <c r="Q59" s="37"/>
    </row>
    <row r="60" spans="1:17" ht="12.75">
      <c r="A60" s="97">
        <v>41403</v>
      </c>
      <c r="B60" s="77">
        <v>0</v>
      </c>
      <c r="C60" s="27" t="s">
        <v>75</v>
      </c>
      <c r="D60" s="27" t="s">
        <v>38</v>
      </c>
      <c r="E60" s="27"/>
      <c r="F60" s="30"/>
      <c r="G60" s="98">
        <v>0.5</v>
      </c>
      <c r="H60" s="87"/>
      <c r="I60" s="87"/>
      <c r="J60" s="87"/>
      <c r="K60" s="87"/>
      <c r="L60" s="100">
        <v>0.5</v>
      </c>
      <c r="M60" s="100"/>
      <c r="N60" s="87"/>
      <c r="O60" s="87"/>
      <c r="P60" s="37"/>
      <c r="Q60" s="37"/>
    </row>
    <row r="61" spans="1:17" ht="12.75">
      <c r="A61" s="97">
        <v>41419</v>
      </c>
      <c r="B61" s="77">
        <v>221</v>
      </c>
      <c r="C61" s="27" t="s">
        <v>84</v>
      </c>
      <c r="D61" s="27" t="s">
        <v>22</v>
      </c>
      <c r="E61" s="27"/>
      <c r="F61" s="30"/>
      <c r="G61" s="98">
        <v>60</v>
      </c>
      <c r="H61" s="87"/>
      <c r="I61" s="87">
        <v>60</v>
      </c>
      <c r="J61" s="87"/>
      <c r="K61" s="87"/>
      <c r="L61" s="100"/>
      <c r="M61" s="100"/>
      <c r="N61" s="87"/>
      <c r="O61" s="87"/>
      <c r="P61" s="37"/>
      <c r="Q61" s="37"/>
    </row>
    <row r="62" spans="1:17" ht="12.75">
      <c r="A62" s="97">
        <v>41435</v>
      </c>
      <c r="B62" s="77">
        <v>0</v>
      </c>
      <c r="C62" s="27" t="s">
        <v>75</v>
      </c>
      <c r="D62" s="27" t="s">
        <v>38</v>
      </c>
      <c r="E62" s="27"/>
      <c r="F62" s="30"/>
      <c r="G62" s="98">
        <v>0.66</v>
      </c>
      <c r="H62" s="87"/>
      <c r="I62" s="87"/>
      <c r="J62" s="87"/>
      <c r="K62" s="87"/>
      <c r="L62" s="100">
        <v>0.66</v>
      </c>
      <c r="M62" s="100"/>
      <c r="N62" s="87"/>
      <c r="O62" s="87"/>
      <c r="P62" s="37"/>
      <c r="Q62" s="37"/>
    </row>
    <row r="63" spans="1:17" ht="12.75">
      <c r="A63" s="97">
        <v>41464</v>
      </c>
      <c r="B63" s="77">
        <v>0</v>
      </c>
      <c r="C63" s="27" t="s">
        <v>75</v>
      </c>
      <c r="D63" s="27" t="s">
        <v>38</v>
      </c>
      <c r="E63" s="27"/>
      <c r="F63" s="30"/>
      <c r="G63" s="98">
        <v>0.58</v>
      </c>
      <c r="H63" s="87"/>
      <c r="I63" s="87"/>
      <c r="J63" s="87"/>
      <c r="K63" s="87"/>
      <c r="L63" s="100">
        <v>0.58</v>
      </c>
      <c r="M63" s="100"/>
      <c r="N63" s="87"/>
      <c r="O63" s="87"/>
      <c r="P63" s="37"/>
      <c r="Q63" s="37"/>
    </row>
    <row r="64" spans="1:17" ht="12.75">
      <c r="A64" s="97">
        <v>41495</v>
      </c>
      <c r="B64" s="77">
        <v>0</v>
      </c>
      <c r="C64" s="27" t="s">
        <v>75</v>
      </c>
      <c r="D64" s="27" t="s">
        <v>38</v>
      </c>
      <c r="E64" s="27"/>
      <c r="F64" s="30"/>
      <c r="G64" s="98">
        <v>0.63</v>
      </c>
      <c r="H64" s="87"/>
      <c r="I64" s="87"/>
      <c r="J64" s="87"/>
      <c r="K64" s="87"/>
      <c r="L64" s="100">
        <v>0.63</v>
      </c>
      <c r="M64" s="100"/>
      <c r="N64" s="87"/>
      <c r="O64" s="87"/>
      <c r="P64" s="37"/>
      <c r="Q64" s="37"/>
    </row>
    <row r="65" spans="1:17" ht="12.75">
      <c r="A65" s="97">
        <v>41526</v>
      </c>
      <c r="B65" s="77">
        <v>0</v>
      </c>
      <c r="C65" s="27" t="s">
        <v>75</v>
      </c>
      <c r="D65" s="27" t="s">
        <v>38</v>
      </c>
      <c r="E65" s="27"/>
      <c r="F65" s="30"/>
      <c r="G65" s="98">
        <v>0.63</v>
      </c>
      <c r="H65" s="87"/>
      <c r="I65" s="87"/>
      <c r="J65" s="87"/>
      <c r="K65" s="87"/>
      <c r="L65" s="100">
        <v>0.63</v>
      </c>
      <c r="M65" s="100"/>
      <c r="N65" s="87"/>
      <c r="O65" s="87"/>
      <c r="P65" s="37"/>
      <c r="Q65" s="37"/>
    </row>
    <row r="66" spans="1:17" ht="12.75">
      <c r="A66" s="97">
        <v>41556</v>
      </c>
      <c r="B66" s="77">
        <v>0</v>
      </c>
      <c r="C66" s="27" t="s">
        <v>75</v>
      </c>
      <c r="D66" s="27" t="s">
        <v>38</v>
      </c>
      <c r="E66" s="27"/>
      <c r="F66" s="30"/>
      <c r="G66" s="98">
        <v>0.59</v>
      </c>
      <c r="H66" s="87"/>
      <c r="I66" s="87"/>
      <c r="J66" s="87"/>
      <c r="K66" s="87"/>
      <c r="L66" s="100">
        <v>0.59</v>
      </c>
      <c r="M66" s="100"/>
      <c r="N66" s="87"/>
      <c r="O66" s="87"/>
      <c r="P66" s="37"/>
      <c r="Q66" s="37"/>
    </row>
    <row r="67" spans="1:17" ht="12.75">
      <c r="A67" s="97">
        <v>41559</v>
      </c>
      <c r="B67" s="77">
        <v>222</v>
      </c>
      <c r="C67" s="27" t="s">
        <v>91</v>
      </c>
      <c r="D67" s="27" t="s">
        <v>22</v>
      </c>
      <c r="E67" s="27"/>
      <c r="F67" s="30"/>
      <c r="G67" s="98">
        <v>85</v>
      </c>
      <c r="H67" s="87"/>
      <c r="I67" s="87">
        <v>85</v>
      </c>
      <c r="J67" s="87"/>
      <c r="K67" s="87"/>
      <c r="L67" s="100"/>
      <c r="M67" s="100"/>
      <c r="N67" s="87"/>
      <c r="O67" s="87"/>
      <c r="P67" s="37"/>
      <c r="Q67" s="37"/>
    </row>
    <row r="68" spans="1:17" ht="12.75">
      <c r="A68" s="97">
        <v>41565</v>
      </c>
      <c r="B68" s="77">
        <v>223</v>
      </c>
      <c r="C68" s="27" t="s">
        <v>92</v>
      </c>
      <c r="D68" s="27" t="s">
        <v>22</v>
      </c>
      <c r="E68" s="27"/>
      <c r="F68" s="30"/>
      <c r="G68" s="98">
        <v>1500</v>
      </c>
      <c r="H68" s="87"/>
      <c r="I68" s="87">
        <v>1500</v>
      </c>
      <c r="J68" s="87"/>
      <c r="K68" s="87"/>
      <c r="L68" s="100"/>
      <c r="M68" s="100"/>
      <c r="N68" s="87"/>
      <c r="O68" s="87"/>
      <c r="P68" s="37"/>
      <c r="Q68" s="37"/>
    </row>
    <row r="69" spans="1:17" ht="12.75">
      <c r="A69" s="97">
        <v>41569</v>
      </c>
      <c r="B69" s="77" t="s">
        <v>93</v>
      </c>
      <c r="C69" s="27" t="s">
        <v>94</v>
      </c>
      <c r="D69" s="27" t="s">
        <v>22</v>
      </c>
      <c r="E69" s="27"/>
      <c r="F69" s="30"/>
      <c r="G69" s="98">
        <v>1500</v>
      </c>
      <c r="H69" s="87"/>
      <c r="I69" s="87">
        <v>1500</v>
      </c>
      <c r="J69" s="87"/>
      <c r="K69" s="87"/>
      <c r="L69" s="100"/>
      <c r="M69" s="100"/>
      <c r="N69" s="87"/>
      <c r="O69" s="87"/>
      <c r="P69" s="37"/>
      <c r="Q69" s="37"/>
    </row>
    <row r="70" spans="1:17" ht="12.75">
      <c r="A70" s="97">
        <v>41589</v>
      </c>
      <c r="B70" s="77">
        <v>0</v>
      </c>
      <c r="C70" s="27" t="s">
        <v>75</v>
      </c>
      <c r="D70" s="27" t="s">
        <v>38</v>
      </c>
      <c r="E70" s="27"/>
      <c r="F70" s="30"/>
      <c r="G70" s="98">
        <v>0.67</v>
      </c>
      <c r="H70" s="87"/>
      <c r="I70" s="87"/>
      <c r="J70" s="87"/>
      <c r="K70" s="87"/>
      <c r="L70" s="100">
        <v>0.67</v>
      </c>
      <c r="M70" s="100"/>
      <c r="N70" s="87"/>
      <c r="O70" s="87"/>
      <c r="P70" s="37"/>
      <c r="Q70" s="37"/>
    </row>
    <row r="71" spans="1:17" ht="12.75">
      <c r="A71" s="97">
        <v>41617</v>
      </c>
      <c r="B71" s="77">
        <v>0</v>
      </c>
      <c r="C71" s="27" t="s">
        <v>75</v>
      </c>
      <c r="D71" s="27" t="s">
        <v>38</v>
      </c>
      <c r="E71" s="27"/>
      <c r="F71" s="30"/>
      <c r="G71" s="98">
        <v>0.6</v>
      </c>
      <c r="H71" s="87"/>
      <c r="I71" s="87"/>
      <c r="J71" s="87"/>
      <c r="K71" s="87"/>
      <c r="L71" s="100">
        <v>0.6</v>
      </c>
      <c r="M71" s="100"/>
      <c r="N71" s="87"/>
      <c r="O71" s="87"/>
      <c r="P71" s="37"/>
      <c r="Q71" s="37"/>
    </row>
    <row r="72" spans="1:17" ht="12.75">
      <c r="A72" s="97">
        <v>41648</v>
      </c>
      <c r="B72" s="77">
        <v>0</v>
      </c>
      <c r="C72" s="27" t="s">
        <v>75</v>
      </c>
      <c r="D72" s="27" t="s">
        <v>38</v>
      </c>
      <c r="E72" s="27"/>
      <c r="F72" s="30"/>
      <c r="G72" s="98">
        <v>0.67</v>
      </c>
      <c r="H72" s="87"/>
      <c r="I72" s="87"/>
      <c r="J72" s="87"/>
      <c r="K72" s="87"/>
      <c r="L72" s="100">
        <v>0.67</v>
      </c>
      <c r="M72" s="100"/>
      <c r="N72" s="87"/>
      <c r="O72" s="87"/>
      <c r="P72" s="37"/>
      <c r="Q72" s="37"/>
    </row>
    <row r="73" spans="1:17" ht="12.75">
      <c r="A73" s="97">
        <v>41679</v>
      </c>
      <c r="B73" s="77">
        <v>224</v>
      </c>
      <c r="C73" s="27" t="s">
        <v>111</v>
      </c>
      <c r="D73" s="27" t="s">
        <v>22</v>
      </c>
      <c r="E73" s="27"/>
      <c r="F73" s="30"/>
      <c r="G73" s="98">
        <v>800</v>
      </c>
      <c r="H73" s="87"/>
      <c r="I73" s="87">
        <v>800</v>
      </c>
      <c r="J73" s="87"/>
      <c r="K73" s="87"/>
      <c r="L73" s="100"/>
      <c r="M73" s="100"/>
      <c r="N73" s="87"/>
      <c r="O73" s="87"/>
      <c r="P73" s="37"/>
      <c r="Q73" s="37"/>
    </row>
    <row r="74" spans="1:17" ht="12.75">
      <c r="A74" s="97">
        <v>41680</v>
      </c>
      <c r="B74" s="77">
        <v>0</v>
      </c>
      <c r="C74" s="27" t="s">
        <v>75</v>
      </c>
      <c r="D74" s="27" t="s">
        <v>38</v>
      </c>
      <c r="E74" s="27"/>
      <c r="F74" s="30"/>
      <c r="G74" s="98">
        <v>0.69</v>
      </c>
      <c r="H74" s="87"/>
      <c r="I74" s="87"/>
      <c r="J74" s="87"/>
      <c r="K74" s="87"/>
      <c r="L74" s="100">
        <v>0.69</v>
      </c>
      <c r="M74" s="100"/>
      <c r="N74" s="87"/>
      <c r="O74" s="87"/>
      <c r="P74" s="37"/>
      <c r="Q74" s="37"/>
    </row>
    <row r="75" spans="1:17" ht="12.75">
      <c r="A75" s="97">
        <v>41708</v>
      </c>
      <c r="B75" s="77">
        <v>0</v>
      </c>
      <c r="C75" s="27" t="s">
        <v>75</v>
      </c>
      <c r="D75" s="27" t="s">
        <v>38</v>
      </c>
      <c r="E75" s="27"/>
      <c r="F75" s="30"/>
      <c r="G75" s="98">
        <v>0.6</v>
      </c>
      <c r="H75" s="87"/>
      <c r="I75" s="87"/>
      <c r="J75" s="87"/>
      <c r="K75" s="87"/>
      <c r="L75" s="100">
        <v>0.6</v>
      </c>
      <c r="M75" s="100"/>
      <c r="N75" s="87"/>
      <c r="O75" s="87"/>
      <c r="P75" s="37"/>
      <c r="Q75" s="37"/>
    </row>
    <row r="76" spans="1:17" ht="12.75">
      <c r="A76" s="97"/>
      <c r="B76" s="77"/>
      <c r="C76" s="27"/>
      <c r="D76" s="27"/>
      <c r="E76" s="27"/>
      <c r="F76" s="30"/>
      <c r="G76" s="98"/>
      <c r="H76" s="87"/>
      <c r="I76" s="87"/>
      <c r="J76" s="87"/>
      <c r="K76" s="87"/>
      <c r="L76" s="100"/>
      <c r="M76" s="100"/>
      <c r="N76" s="87"/>
      <c r="O76" s="87"/>
      <c r="P76" s="37"/>
      <c r="Q76" s="37"/>
    </row>
    <row r="77" spans="1:17" ht="12.75">
      <c r="A77" s="97"/>
      <c r="B77" s="77"/>
      <c r="C77" s="27"/>
      <c r="D77" s="27"/>
      <c r="E77" s="27"/>
      <c r="F77" s="30"/>
      <c r="G77" s="98"/>
      <c r="H77" s="87"/>
      <c r="I77" s="87"/>
      <c r="J77" s="87"/>
      <c r="K77" s="87"/>
      <c r="L77" s="100"/>
      <c r="M77" s="100"/>
      <c r="N77" s="87"/>
      <c r="O77" s="87"/>
      <c r="P77" s="37"/>
      <c r="Q77" s="37"/>
    </row>
    <row r="78" spans="1:17" ht="12.75">
      <c r="A78" s="95"/>
      <c r="B78" s="77"/>
      <c r="C78" s="27"/>
      <c r="D78" s="27"/>
      <c r="E78" s="27"/>
      <c r="F78" s="30"/>
      <c r="G78" s="98"/>
      <c r="H78" s="87"/>
      <c r="I78" s="87"/>
      <c r="J78" s="87"/>
      <c r="K78" s="87"/>
      <c r="L78" s="100"/>
      <c r="M78" s="100"/>
      <c r="N78" s="87"/>
      <c r="O78" s="87"/>
      <c r="P78" s="37"/>
      <c r="Q78" s="37"/>
    </row>
    <row r="79" spans="1:17" ht="12.75">
      <c r="A79" s="157"/>
      <c r="B79" s="77"/>
      <c r="C79" s="27"/>
      <c r="D79" s="27"/>
      <c r="E79" s="27"/>
      <c r="F79" s="30"/>
      <c r="G79" s="98"/>
      <c r="H79" s="87"/>
      <c r="I79" s="87"/>
      <c r="J79" s="87"/>
      <c r="K79" s="87"/>
      <c r="L79" s="100"/>
      <c r="M79" s="100"/>
      <c r="N79" s="87"/>
      <c r="O79" s="87"/>
      <c r="P79" s="37"/>
      <c r="Q79" s="37"/>
    </row>
    <row r="80" spans="1:17" ht="12.75">
      <c r="A80" s="158"/>
      <c r="B80" s="93"/>
      <c r="C80" s="27"/>
      <c r="D80" s="27"/>
      <c r="E80" s="27"/>
      <c r="F80" s="30"/>
      <c r="G80" s="126"/>
      <c r="H80" s="87"/>
      <c r="I80" s="87"/>
      <c r="J80" s="87"/>
      <c r="K80" s="87"/>
      <c r="L80" s="100"/>
      <c r="M80" s="100"/>
      <c r="N80" s="87"/>
      <c r="O80" s="87"/>
      <c r="P80" s="37"/>
      <c r="Q80" s="37"/>
    </row>
    <row r="81" spans="1:17" ht="12.75">
      <c r="A81" s="97"/>
      <c r="B81" s="77"/>
      <c r="C81" s="27"/>
      <c r="D81" s="27"/>
      <c r="E81" s="27"/>
      <c r="F81" s="30"/>
      <c r="G81" s="98"/>
      <c r="H81" s="87"/>
      <c r="I81" s="87"/>
      <c r="J81" s="87"/>
      <c r="K81" s="87"/>
      <c r="L81" s="100"/>
      <c r="M81" s="100"/>
      <c r="N81" s="87"/>
      <c r="O81" s="87"/>
      <c r="P81" s="37"/>
      <c r="Q81" s="37"/>
    </row>
    <row r="82" spans="1:17" ht="12.75">
      <c r="A82" s="97"/>
      <c r="B82" s="77"/>
      <c r="C82" s="27"/>
      <c r="D82" s="27"/>
      <c r="E82" s="27"/>
      <c r="F82" s="30"/>
      <c r="G82" s="98"/>
      <c r="H82" s="87"/>
      <c r="I82" s="87"/>
      <c r="J82" s="87"/>
      <c r="K82" s="87"/>
      <c r="L82" s="100"/>
      <c r="M82" s="100"/>
      <c r="N82" s="87"/>
      <c r="O82" s="87"/>
      <c r="P82" s="37"/>
      <c r="Q82" s="37"/>
    </row>
    <row r="83" spans="1:17" ht="12.75">
      <c r="A83" s="97"/>
      <c r="B83" s="77"/>
      <c r="C83" s="27"/>
      <c r="D83" s="27"/>
      <c r="E83" s="27"/>
      <c r="F83" s="30"/>
      <c r="G83" s="98"/>
      <c r="H83" s="87"/>
      <c r="I83" s="87"/>
      <c r="J83" s="87"/>
      <c r="K83" s="87"/>
      <c r="L83" s="100"/>
      <c r="M83" s="100"/>
      <c r="N83" s="87"/>
      <c r="O83" s="87"/>
      <c r="P83" s="37"/>
      <c r="Q83" s="37"/>
    </row>
    <row r="84" spans="1:17" ht="12.75">
      <c r="A84" s="97"/>
      <c r="B84" s="77"/>
      <c r="C84" s="27"/>
      <c r="D84" s="27"/>
      <c r="E84" s="27"/>
      <c r="F84" s="30"/>
      <c r="G84" s="98"/>
      <c r="H84" s="87"/>
      <c r="I84" s="87"/>
      <c r="J84" s="87"/>
      <c r="K84" s="87"/>
      <c r="L84" s="100"/>
      <c r="M84" s="100"/>
      <c r="N84" s="87"/>
      <c r="O84" s="87"/>
      <c r="P84" s="37"/>
      <c r="Q84" s="37"/>
    </row>
    <row r="85" spans="1:17" ht="12.75">
      <c r="A85" s="97"/>
      <c r="B85" s="77"/>
      <c r="C85" s="27"/>
      <c r="D85" s="27"/>
      <c r="E85" s="27"/>
      <c r="F85" s="30"/>
      <c r="G85" s="98"/>
      <c r="H85" s="87"/>
      <c r="I85" s="87"/>
      <c r="J85" s="87"/>
      <c r="K85" s="87"/>
      <c r="L85" s="100"/>
      <c r="M85" s="100"/>
      <c r="N85" s="87"/>
      <c r="O85" s="87"/>
      <c r="P85" s="37"/>
      <c r="Q85" s="37"/>
    </row>
    <row r="86" spans="1:17" ht="12.75">
      <c r="A86" s="97"/>
      <c r="B86" s="77"/>
      <c r="C86" s="27"/>
      <c r="D86" s="27"/>
      <c r="E86" s="27"/>
      <c r="F86" s="30"/>
      <c r="G86" s="98"/>
      <c r="H86" s="87"/>
      <c r="I86" s="87"/>
      <c r="J86" s="87"/>
      <c r="K86" s="87"/>
      <c r="L86" s="100"/>
      <c r="M86" s="100"/>
      <c r="N86" s="87"/>
      <c r="O86" s="87"/>
      <c r="P86" s="37"/>
      <c r="Q86" s="37"/>
    </row>
    <row r="87" spans="1:17" ht="12.75">
      <c r="A87" s="97"/>
      <c r="B87" s="77"/>
      <c r="C87" s="27"/>
      <c r="D87" s="27"/>
      <c r="E87" s="27"/>
      <c r="F87" s="30"/>
      <c r="G87" s="98"/>
      <c r="H87" s="87"/>
      <c r="I87" s="87"/>
      <c r="J87" s="87"/>
      <c r="K87" s="87"/>
      <c r="L87" s="100"/>
      <c r="M87" s="100"/>
      <c r="N87" s="87"/>
      <c r="O87" s="87"/>
      <c r="P87" s="37"/>
      <c r="Q87" s="37"/>
    </row>
    <row r="88" spans="1:17" ht="12.75">
      <c r="A88" s="97"/>
      <c r="B88" s="77"/>
      <c r="C88" s="27"/>
      <c r="D88" s="27"/>
      <c r="E88" s="27"/>
      <c r="F88" s="30"/>
      <c r="G88" s="98"/>
      <c r="H88" s="87"/>
      <c r="I88" s="87"/>
      <c r="J88" s="87"/>
      <c r="K88" s="87"/>
      <c r="L88" s="100"/>
      <c r="M88" s="100"/>
      <c r="N88" s="87"/>
      <c r="O88" s="87"/>
      <c r="P88" s="37"/>
      <c r="Q88" s="37"/>
    </row>
    <row r="89" spans="1:17" ht="12.75">
      <c r="A89" s="97"/>
      <c r="B89" s="77"/>
      <c r="C89" s="27"/>
      <c r="D89" s="27"/>
      <c r="E89" s="27"/>
      <c r="F89" s="30"/>
      <c r="G89" s="98"/>
      <c r="H89" s="87"/>
      <c r="I89" s="87"/>
      <c r="J89" s="87"/>
      <c r="K89" s="87"/>
      <c r="L89" s="100"/>
      <c r="M89" s="100"/>
      <c r="N89" s="87"/>
      <c r="O89" s="87"/>
      <c r="P89" s="37"/>
      <c r="Q89" s="37"/>
    </row>
    <row r="90" spans="1:17" s="13" customFormat="1" ht="16.5" customHeight="1" thickBot="1">
      <c r="A90" s="125"/>
      <c r="B90" s="84"/>
      <c r="C90" s="85" t="s">
        <v>2</v>
      </c>
      <c r="D90" s="66"/>
      <c r="E90" s="66"/>
      <c r="F90" s="86"/>
      <c r="G90" s="119">
        <f>SUM(G56:G89)</f>
        <v>11317.03</v>
      </c>
      <c r="H90" s="58">
        <f>SUM(H56:H89)</f>
        <v>7224</v>
      </c>
      <c r="I90" s="58">
        <f aca="true" t="shared" si="1" ref="I90:P90">SUM(I56:I89)</f>
        <v>4005</v>
      </c>
      <c r="J90" s="58">
        <f t="shared" si="1"/>
        <v>0</v>
      </c>
      <c r="K90" s="58">
        <f t="shared" si="1"/>
        <v>0</v>
      </c>
      <c r="L90" s="58">
        <f t="shared" si="1"/>
        <v>7.229999999999999</v>
      </c>
      <c r="M90" s="58">
        <f t="shared" si="1"/>
        <v>80.8</v>
      </c>
      <c r="N90" s="58">
        <f t="shared" si="1"/>
        <v>0</v>
      </c>
      <c r="O90" s="58">
        <f t="shared" si="1"/>
        <v>0</v>
      </c>
      <c r="P90" s="58">
        <f t="shared" si="1"/>
        <v>0</v>
      </c>
      <c r="Q90" s="15">
        <f>SUM(Q56:Q89)</f>
        <v>0</v>
      </c>
    </row>
    <row r="91" spans="1:15" s="13" customFormat="1" ht="16.5" customHeight="1">
      <c r="A91" s="124"/>
      <c r="B91" s="12"/>
      <c r="C91" s="11"/>
      <c r="F91" s="14"/>
      <c r="G91" s="128">
        <f>SUM(H90:Q90)</f>
        <v>11317.029999999999</v>
      </c>
      <c r="H91" s="15"/>
      <c r="I91" s="15"/>
      <c r="J91" s="15"/>
      <c r="K91" s="15"/>
      <c r="L91" s="41"/>
      <c r="M91" s="41"/>
      <c r="N91" s="41"/>
      <c r="O91" s="15"/>
    </row>
    <row r="92" ht="12.75">
      <c r="A92" s="11"/>
    </row>
    <row r="93" ht="12.75">
      <c r="C93" s="34"/>
    </row>
    <row r="94" ht="12.75">
      <c r="C94" s="34"/>
    </row>
  </sheetData>
  <sheetProtection/>
  <mergeCells count="7">
    <mergeCell ref="G5:G7"/>
    <mergeCell ref="A5:A7"/>
    <mergeCell ref="B5:B7"/>
    <mergeCell ref="C5:C7"/>
    <mergeCell ref="D5:D7"/>
    <mergeCell ref="F5:F7"/>
    <mergeCell ref="E5:E7"/>
  </mergeCells>
  <printOptions/>
  <pageMargins left="0.35433070866141736" right="0.35433070866141736" top="0.3937007874015748" bottom="0.3937007874015748" header="0.31496062992125984" footer="0.11811023622047245"/>
  <pageSetup horizontalDpi="300" verticalDpi="300" orientation="portrait" paperSize="9" scale="66" r:id="rId1"/>
  <colBreaks count="1" manualBreakCount="1">
    <brk id="7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24"/>
  <sheetViews>
    <sheetView tabSelected="1" view="pageBreakPreview" zoomScaleSheetLayoutView="100" zoomScalePageLayoutView="0" workbookViewId="0" topLeftCell="A1">
      <selection activeCell="E8" sqref="E8"/>
    </sheetView>
  </sheetViews>
  <sheetFormatPr defaultColWidth="9.140625" defaultRowHeight="12.75"/>
  <cols>
    <col min="1" max="1" width="15.00390625" style="0" customWidth="1"/>
    <col min="4" max="4" width="19.57421875" style="0" customWidth="1"/>
    <col min="5" max="5" width="11.28125" style="0" bestFit="1" customWidth="1"/>
    <col min="7" max="8" width="9.28125" style="0" bestFit="1" customWidth="1"/>
  </cols>
  <sheetData>
    <row r="1" s="28" customFormat="1" ht="12.75">
      <c r="A1" s="28" t="s">
        <v>110</v>
      </c>
    </row>
    <row r="2" s="13" customFormat="1" ht="13.5" thickBot="1"/>
    <row r="3" spans="1:5" s="13" customFormat="1" ht="12.75">
      <c r="A3" s="46"/>
      <c r="B3" s="61"/>
      <c r="C3" s="61"/>
      <c r="D3" s="61"/>
      <c r="E3" s="62"/>
    </row>
    <row r="4" spans="1:5" s="13" customFormat="1" ht="12.75">
      <c r="A4" s="48" t="s">
        <v>68</v>
      </c>
      <c r="B4" s="63"/>
      <c r="C4" s="63"/>
      <c r="D4" s="63"/>
      <c r="E4" s="64">
        <v>11190.66</v>
      </c>
    </row>
    <row r="5" spans="1:5" s="13" customFormat="1" ht="12.75">
      <c r="A5" s="48" t="s">
        <v>11</v>
      </c>
      <c r="B5" s="63"/>
      <c r="C5" s="63"/>
      <c r="D5" s="63"/>
      <c r="E5" s="64">
        <f>SUM('Payments &amp; Receipts 13-14'!G90)</f>
        <v>11317.03</v>
      </c>
    </row>
    <row r="6" spans="1:5" s="13" customFormat="1" ht="12.75">
      <c r="A6" s="48" t="s">
        <v>3</v>
      </c>
      <c r="B6" s="63"/>
      <c r="C6" s="63"/>
      <c r="D6" s="63"/>
      <c r="E6" s="64">
        <f>SUM('Payments &amp; Receipts 13-14'!G53)</f>
        <v>5182.070000000001</v>
      </c>
    </row>
    <row r="7" spans="1:5" s="13" customFormat="1" ht="13.5" thickBot="1">
      <c r="A7" s="48"/>
      <c r="B7" s="63"/>
      <c r="C7" s="63"/>
      <c r="D7" s="63"/>
      <c r="E7" s="65"/>
    </row>
    <row r="8" spans="1:5" s="13" customFormat="1" ht="13.5" thickBot="1">
      <c r="A8" s="48" t="s">
        <v>49</v>
      </c>
      <c r="B8" s="63"/>
      <c r="C8" s="63"/>
      <c r="D8" s="63"/>
      <c r="E8" s="29">
        <f>SUM(E4+E5-E6)</f>
        <v>17325.620000000003</v>
      </c>
    </row>
    <row r="9" spans="1:5" s="13" customFormat="1" ht="13.5" thickBot="1">
      <c r="A9" s="47"/>
      <c r="B9" s="66"/>
      <c r="C9" s="66"/>
      <c r="D9" s="66"/>
      <c r="E9" s="67"/>
    </row>
    <row r="10" spans="1:5" s="13" customFormat="1" ht="12.75">
      <c r="A10" s="46"/>
      <c r="B10" s="61"/>
      <c r="C10" s="61"/>
      <c r="D10" s="61"/>
      <c r="E10" s="68"/>
    </row>
    <row r="11" spans="1:5" s="13" customFormat="1" ht="12.75">
      <c r="A11" s="48" t="s">
        <v>57</v>
      </c>
      <c r="B11" s="63"/>
      <c r="C11" s="63"/>
      <c r="D11" s="63"/>
      <c r="E11" s="65"/>
    </row>
    <row r="12" spans="1:5" s="13" customFormat="1" ht="12.75">
      <c r="A12" s="48"/>
      <c r="B12" s="63"/>
      <c r="C12" s="63"/>
      <c r="D12" s="63"/>
      <c r="E12" s="65"/>
    </row>
    <row r="13" spans="1:5" s="13" customFormat="1" ht="12.75">
      <c r="A13" s="48" t="s">
        <v>51</v>
      </c>
      <c r="B13" s="63"/>
      <c r="C13" s="63"/>
      <c r="D13" s="63"/>
      <c r="E13" s="64">
        <v>1764.4</v>
      </c>
    </row>
    <row r="14" spans="1:5" s="13" customFormat="1" ht="12.75">
      <c r="A14" s="48" t="s">
        <v>15</v>
      </c>
      <c r="B14" s="63"/>
      <c r="C14" s="63"/>
      <c r="D14" s="63"/>
      <c r="E14" s="64">
        <v>15728.66</v>
      </c>
    </row>
    <row r="15" spans="1:5" s="13" customFormat="1" ht="13.5" thickBot="1">
      <c r="A15" s="48" t="s">
        <v>20</v>
      </c>
      <c r="B15" s="63"/>
      <c r="C15" s="63"/>
      <c r="D15" s="63"/>
      <c r="E15" s="76">
        <f>SUM(E13:E14)</f>
        <v>17493.06</v>
      </c>
    </row>
    <row r="16" spans="1:5" s="13" customFormat="1" ht="13.5" thickTop="1">
      <c r="A16" s="48"/>
      <c r="B16" s="63"/>
      <c r="C16" s="63"/>
      <c r="D16" s="63"/>
      <c r="E16" s="64"/>
    </row>
    <row r="17" spans="1:5" s="13" customFormat="1" ht="12.75">
      <c r="A17" s="48"/>
      <c r="B17" s="63"/>
      <c r="C17" s="63"/>
      <c r="D17" s="63"/>
      <c r="E17" s="65"/>
    </row>
    <row r="18" spans="1:5" s="13" customFormat="1" ht="12.75">
      <c r="A18" s="48" t="s">
        <v>16</v>
      </c>
      <c r="B18" s="63"/>
      <c r="C18" s="63"/>
      <c r="D18" s="63"/>
      <c r="E18" s="69"/>
    </row>
    <row r="19" spans="1:5" s="26" customFormat="1" ht="12.75">
      <c r="A19" s="78">
        <v>523</v>
      </c>
      <c r="B19" s="25" t="s">
        <v>78</v>
      </c>
      <c r="C19" s="25"/>
      <c r="D19" s="25"/>
      <c r="E19" s="120">
        <v>167.44</v>
      </c>
    </row>
    <row r="20" spans="1:5" s="26" customFormat="1" ht="12.75">
      <c r="A20" s="78"/>
      <c r="B20" s="25"/>
      <c r="C20" s="25"/>
      <c r="D20" s="25"/>
      <c r="E20" s="120"/>
    </row>
    <row r="21" spans="1:5" s="26" customFormat="1" ht="12.75">
      <c r="A21" s="168"/>
      <c r="B21" s="169"/>
      <c r="C21" s="169"/>
      <c r="D21" s="169"/>
      <c r="E21" s="23"/>
    </row>
    <row r="22" spans="1:5" s="26" customFormat="1" ht="12.75">
      <c r="A22" s="168"/>
      <c r="B22" s="169"/>
      <c r="C22" s="169"/>
      <c r="D22" s="169"/>
      <c r="E22" s="23"/>
    </row>
    <row r="23" spans="1:5" s="26" customFormat="1" ht="13.5" thickBot="1">
      <c r="A23" s="70"/>
      <c r="B23" s="20"/>
      <c r="C23" s="38"/>
      <c r="D23" s="23"/>
      <c r="E23" s="71"/>
    </row>
    <row r="24" spans="1:5" s="13" customFormat="1" ht="13.5" thickBot="1">
      <c r="A24" s="47" t="s">
        <v>49</v>
      </c>
      <c r="B24" s="66"/>
      <c r="C24" s="66"/>
      <c r="D24" s="66"/>
      <c r="E24" s="29">
        <f>SUM(E13+E14-E19-E20-E21-E22)</f>
        <v>17325.620000000003</v>
      </c>
    </row>
    <row r="25" s="13" customFormat="1" ht="12.75"/>
  </sheetData>
  <sheetProtection/>
  <printOptions/>
  <pageMargins left="0.75" right="0.75" top="1" bottom="1" header="0.5" footer="0.5"/>
  <pageSetup horizontalDpi="300" verticalDpi="300" orientation="portrait" paperSize="9" scale="70" r:id="rId1"/>
  <colBreaks count="1" manualBreakCount="1">
    <brk id="8" max="44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33"/>
  <sheetViews>
    <sheetView view="pageBreakPreview" zoomScale="75" zoomScaleSheetLayoutView="75" zoomScalePageLayoutView="0" workbookViewId="0" topLeftCell="A1">
      <selection activeCell="J27" sqref="J27"/>
    </sheetView>
  </sheetViews>
  <sheetFormatPr defaultColWidth="9.140625" defaultRowHeight="12.75"/>
  <cols>
    <col min="1" max="1" width="20.7109375" style="0" bestFit="1" customWidth="1"/>
    <col min="2" max="6" width="15.7109375" style="0" customWidth="1"/>
    <col min="7" max="7" width="14.57421875" style="0" customWidth="1"/>
    <col min="8" max="8" width="14.8515625" style="161" customWidth="1"/>
  </cols>
  <sheetData>
    <row r="1" spans="1:8" ht="13.5" thickBot="1">
      <c r="A1" s="13" t="s">
        <v>23</v>
      </c>
      <c r="H1" s="34"/>
    </row>
    <row r="2" spans="2:8" ht="12.75">
      <c r="B2" s="54" t="s">
        <v>31</v>
      </c>
      <c r="C2" s="101" t="s">
        <v>31</v>
      </c>
      <c r="D2" s="54" t="s">
        <v>33</v>
      </c>
      <c r="E2" s="54" t="s">
        <v>33</v>
      </c>
      <c r="F2" s="134" t="s">
        <v>31</v>
      </c>
      <c r="G2" s="54" t="s">
        <v>31</v>
      </c>
      <c r="H2" s="142" t="s">
        <v>32</v>
      </c>
    </row>
    <row r="3" spans="2:8" ht="13.5" thickBot="1">
      <c r="B3" s="55" t="s">
        <v>30</v>
      </c>
      <c r="C3" s="102" t="s">
        <v>34</v>
      </c>
      <c r="D3" s="109" t="s">
        <v>48</v>
      </c>
      <c r="E3" s="55" t="s">
        <v>50</v>
      </c>
      <c r="F3" s="135" t="s">
        <v>63</v>
      </c>
      <c r="G3" s="55" t="s">
        <v>71</v>
      </c>
      <c r="H3" s="162" t="s">
        <v>71</v>
      </c>
    </row>
    <row r="4" spans="1:8" ht="12.75">
      <c r="A4" s="46" t="s">
        <v>24</v>
      </c>
      <c r="B4" s="51"/>
      <c r="C4" s="42"/>
      <c r="D4" s="104"/>
      <c r="E4" s="42"/>
      <c r="F4" s="136"/>
      <c r="G4" s="59"/>
      <c r="H4" s="143"/>
    </row>
    <row r="5" spans="1:8" ht="12.75">
      <c r="A5" s="45" t="s">
        <v>12</v>
      </c>
      <c r="B5" s="52">
        <v>5339</v>
      </c>
      <c r="C5" s="105">
        <v>6039</v>
      </c>
      <c r="D5" s="114">
        <v>6220</v>
      </c>
      <c r="E5" s="105">
        <v>6220</v>
      </c>
      <c r="F5" s="137">
        <f>'[1]Budget 12-13'!G5</f>
        <v>7000</v>
      </c>
      <c r="G5" s="164">
        <f>SUM('Payments &amp; Receipts 13-14'!H90)</f>
        <v>7224</v>
      </c>
      <c r="H5" s="144">
        <v>7224</v>
      </c>
    </row>
    <row r="6" spans="1:8" ht="12.75">
      <c r="A6" s="45" t="s">
        <v>22</v>
      </c>
      <c r="B6" s="52">
        <v>270</v>
      </c>
      <c r="C6" s="105">
        <v>452</v>
      </c>
      <c r="D6" s="114">
        <v>805</v>
      </c>
      <c r="E6" s="105">
        <v>1255</v>
      </c>
      <c r="F6" s="138">
        <f>'[1]Budget 12-13'!G6</f>
        <v>875</v>
      </c>
      <c r="G6" s="164">
        <f>SUM('Payments &amp; Receipts 13-14'!I90)</f>
        <v>4005</v>
      </c>
      <c r="H6" s="144">
        <v>300</v>
      </c>
    </row>
    <row r="7" spans="1:8" ht="12.75">
      <c r="A7" s="45" t="s">
        <v>26</v>
      </c>
      <c r="B7" s="52"/>
      <c r="C7" s="105"/>
      <c r="D7" s="114"/>
      <c r="E7" s="105">
        <v>0</v>
      </c>
      <c r="F7" s="138">
        <f>'[1]Budget 12-13'!G7</f>
        <v>1200</v>
      </c>
      <c r="G7" s="165">
        <f>SUM('Payments &amp; Receipts 13-14'!J90)</f>
        <v>0</v>
      </c>
      <c r="H7" s="144">
        <v>0</v>
      </c>
    </row>
    <row r="8" spans="1:8" ht="12.75">
      <c r="A8" s="45" t="s">
        <v>27</v>
      </c>
      <c r="B8" s="52"/>
      <c r="C8" s="105">
        <v>33.33</v>
      </c>
      <c r="D8" s="114"/>
      <c r="E8" s="105">
        <v>0</v>
      </c>
      <c r="F8" s="138">
        <f>'[1]Budget 12-13'!G8</f>
        <v>0</v>
      </c>
      <c r="G8" s="164">
        <f>SUM('Payments &amp; Receipts 13-14'!K90)</f>
        <v>0</v>
      </c>
      <c r="H8" s="144">
        <v>0</v>
      </c>
    </row>
    <row r="9" spans="1:8" ht="12.75">
      <c r="A9" s="45" t="s">
        <v>38</v>
      </c>
      <c r="B9" s="52">
        <v>166.8</v>
      </c>
      <c r="C9" s="105">
        <v>5.05</v>
      </c>
      <c r="D9" s="114">
        <v>4.05</v>
      </c>
      <c r="E9" s="105">
        <v>3.96</v>
      </c>
      <c r="F9" s="138">
        <f>'[1]Budget 12-13'!G9</f>
        <v>5.380000000000001</v>
      </c>
      <c r="G9" s="164">
        <f>SUM('Payments &amp; Receipts 13-14'!L90)</f>
        <v>7.229999999999999</v>
      </c>
      <c r="H9" s="144">
        <v>5</v>
      </c>
    </row>
    <row r="10" spans="1:8" ht="12.75">
      <c r="A10" s="45" t="s">
        <v>40</v>
      </c>
      <c r="B10" s="52">
        <v>452.82</v>
      </c>
      <c r="C10" s="105">
        <v>34.7</v>
      </c>
      <c r="D10" s="114">
        <v>20.63</v>
      </c>
      <c r="E10" s="105">
        <v>416.54</v>
      </c>
      <c r="F10" s="138">
        <f>'[1]Budget 12-13'!G10</f>
        <v>547.17</v>
      </c>
      <c r="G10" s="164">
        <f>SUM('Payments &amp; Receipts 13-14'!M90)</f>
        <v>80.8</v>
      </c>
      <c r="H10" s="144">
        <v>50</v>
      </c>
    </row>
    <row r="11" spans="1:8" ht="12.75">
      <c r="A11" s="45" t="s">
        <v>47</v>
      </c>
      <c r="B11" s="52"/>
      <c r="C11" s="105"/>
      <c r="D11" s="114"/>
      <c r="E11" s="105"/>
      <c r="F11" s="138">
        <f>'[1]Budget 12-13'!G11</f>
        <v>20</v>
      </c>
      <c r="G11" s="164">
        <f>SUM('Payments &amp; Receipts 13-14'!N90)</f>
        <v>0</v>
      </c>
      <c r="H11" s="144"/>
    </row>
    <row r="12" spans="1:8" ht="12.75">
      <c r="A12" s="45"/>
      <c r="B12" s="53"/>
      <c r="C12" s="43"/>
      <c r="D12" s="104"/>
      <c r="E12" s="43"/>
      <c r="F12" s="137"/>
      <c r="G12" s="60"/>
      <c r="H12" s="144"/>
    </row>
    <row r="13" spans="1:8" ht="13.5" thickBot="1">
      <c r="A13" s="47" t="s">
        <v>42</v>
      </c>
      <c r="B13" s="50">
        <f>SUM(B5:B12)</f>
        <v>6228.62</v>
      </c>
      <c r="C13" s="90">
        <f>SUM(C5:C12)</f>
        <v>6564.08</v>
      </c>
      <c r="D13" s="103">
        <f>SUM(D5:D12)</f>
        <v>7049.68</v>
      </c>
      <c r="E13" s="90">
        <f>SUM(E5:E12)</f>
        <v>7895.5</v>
      </c>
      <c r="F13" s="139">
        <f>'[1]Budget 12-13'!G13</f>
        <v>9647.55</v>
      </c>
      <c r="G13" s="166">
        <f>SUM(G5:G11)</f>
        <v>11317.029999999999</v>
      </c>
      <c r="H13" s="163">
        <f>SUM(H5:H11)</f>
        <v>7579</v>
      </c>
    </row>
    <row r="14" spans="1:8" ht="12.75">
      <c r="A14" s="44"/>
      <c r="B14" s="42"/>
      <c r="C14" s="42"/>
      <c r="D14" s="104"/>
      <c r="E14" s="43"/>
      <c r="F14" s="160"/>
      <c r="G14" s="60"/>
      <c r="H14" s="144"/>
    </row>
    <row r="15" spans="1:8" ht="12.75">
      <c r="A15" s="48" t="s">
        <v>25</v>
      </c>
      <c r="B15" s="43"/>
      <c r="C15" s="43"/>
      <c r="D15" s="104"/>
      <c r="E15" s="43"/>
      <c r="F15" s="137"/>
      <c r="G15" s="60"/>
      <c r="H15" s="144"/>
    </row>
    <row r="16" spans="1:8" ht="12.75">
      <c r="A16" s="45" t="s">
        <v>13</v>
      </c>
      <c r="B16" s="105">
        <f>2051.13-26.44</f>
        <v>2024.69</v>
      </c>
      <c r="C16" s="105">
        <v>2184</v>
      </c>
      <c r="D16" s="114">
        <v>2366</v>
      </c>
      <c r="E16" s="89">
        <v>1772.97</v>
      </c>
      <c r="F16" s="138">
        <f>'[1]Budget 12-13'!G16</f>
        <v>1917.1800000000003</v>
      </c>
      <c r="G16" s="167">
        <f>SUM('Payments &amp; Receipts 13-14'!H53)</f>
        <v>1562.3999999999999</v>
      </c>
      <c r="H16" s="144">
        <v>2551</v>
      </c>
    </row>
    <row r="17" spans="1:8" ht="12.75">
      <c r="A17" s="45" t="s">
        <v>14</v>
      </c>
      <c r="B17" s="105">
        <v>65.21</v>
      </c>
      <c r="C17" s="105">
        <v>102.38</v>
      </c>
      <c r="D17" s="114">
        <v>94.23</v>
      </c>
      <c r="E17" s="89">
        <v>46.17</v>
      </c>
      <c r="F17" s="138">
        <f>'[1]Budget 12-13'!G17</f>
        <v>114.27000000000001</v>
      </c>
      <c r="G17" s="164">
        <f>SUM('Payments &amp; Receipts 13-14'!I53)</f>
        <v>49.379999999999995</v>
      </c>
      <c r="H17" s="144">
        <v>150</v>
      </c>
    </row>
    <row r="18" spans="1:8" ht="12.75">
      <c r="A18" s="45" t="s">
        <v>52</v>
      </c>
      <c r="B18" s="105">
        <v>0</v>
      </c>
      <c r="C18" s="105">
        <v>0</v>
      </c>
      <c r="D18" s="114">
        <v>0</v>
      </c>
      <c r="E18" s="114">
        <v>50.4</v>
      </c>
      <c r="F18" s="138">
        <f>'[1]Budget 12-13'!G18</f>
        <v>25.2</v>
      </c>
      <c r="G18" s="164">
        <f>SUM('Payments &amp; Receipts 13-14'!J53)</f>
        <v>50.4</v>
      </c>
      <c r="H18" s="144">
        <v>50</v>
      </c>
    </row>
    <row r="19" spans="1:8" ht="12.75">
      <c r="A19" s="56" t="s">
        <v>45</v>
      </c>
      <c r="B19" s="105">
        <v>26.44</v>
      </c>
      <c r="C19" s="105">
        <v>353.14</v>
      </c>
      <c r="D19" s="114">
        <v>48.04</v>
      </c>
      <c r="E19" s="114">
        <v>32.36</v>
      </c>
      <c r="F19" s="138">
        <f>'[1]Budget 12-13'!G19</f>
        <v>30</v>
      </c>
      <c r="G19" s="164">
        <f>SUM('Payments &amp; Receipts 13-14'!K53)</f>
        <v>0</v>
      </c>
      <c r="H19" s="144">
        <v>100</v>
      </c>
    </row>
    <row r="20" spans="1:8" ht="12.75">
      <c r="A20" s="45" t="s">
        <v>21</v>
      </c>
      <c r="B20" s="105">
        <v>2804.5</v>
      </c>
      <c r="C20" s="105">
        <v>2885</v>
      </c>
      <c r="D20" s="114">
        <v>2516.55</v>
      </c>
      <c r="E20" s="114">
        <v>3045.55</v>
      </c>
      <c r="F20" s="138">
        <f>'[1]Budget 12-13'!G20</f>
        <v>2560</v>
      </c>
      <c r="G20" s="164">
        <f>SUM('Payments &amp; Receipts 13-14'!L53)</f>
        <v>2370</v>
      </c>
      <c r="H20" s="144">
        <v>3235</v>
      </c>
    </row>
    <row r="21" spans="1:8" ht="12.75">
      <c r="A21" s="45" t="s">
        <v>28</v>
      </c>
      <c r="B21" s="105">
        <v>185</v>
      </c>
      <c r="C21" s="105">
        <v>259</v>
      </c>
      <c r="D21" s="114">
        <v>225</v>
      </c>
      <c r="E21" s="114">
        <v>231</v>
      </c>
      <c r="F21" s="138">
        <f>'[1]Budget 12-13'!G21</f>
        <v>236</v>
      </c>
      <c r="G21" s="164">
        <f>SUM('Payments &amp; Receipts 13-14'!M53)</f>
        <v>246</v>
      </c>
      <c r="H21" s="144">
        <v>310</v>
      </c>
    </row>
    <row r="22" spans="1:8" ht="12.75">
      <c r="A22" s="45" t="s">
        <v>29</v>
      </c>
      <c r="B22" s="105">
        <f>133.49+246.63</f>
        <v>380.12</v>
      </c>
      <c r="C22" s="105">
        <v>439.78</v>
      </c>
      <c r="D22" s="114">
        <v>493.6</v>
      </c>
      <c r="E22" s="114">
        <v>439.45</v>
      </c>
      <c r="F22" s="138">
        <f>'[1]Budget 12-13'!G22</f>
        <v>491.82000000000005</v>
      </c>
      <c r="G22" s="164">
        <f>SUM('Payments &amp; Receipts 13-14'!N53)</f>
        <v>638.89</v>
      </c>
      <c r="H22" s="144">
        <v>566</v>
      </c>
    </row>
    <row r="23" spans="1:9" ht="12.75">
      <c r="A23" s="45" t="s">
        <v>36</v>
      </c>
      <c r="B23" s="105">
        <f>459.66-243.16</f>
        <v>216.50000000000003</v>
      </c>
      <c r="C23" s="105">
        <v>466.5</v>
      </c>
      <c r="D23" s="114">
        <v>216.5</v>
      </c>
      <c r="E23" s="114">
        <v>17</v>
      </c>
      <c r="F23" s="138">
        <f>'[1]Budget 12-13'!G23</f>
        <v>217</v>
      </c>
      <c r="G23" s="165">
        <f>SUM('Payments &amp; Receipts 13-14'!O53)</f>
        <v>217</v>
      </c>
      <c r="H23" s="144">
        <v>250</v>
      </c>
      <c r="I23" s="26" t="s">
        <v>72</v>
      </c>
    </row>
    <row r="24" spans="1:8" ht="12.75">
      <c r="A24" s="45" t="s">
        <v>41</v>
      </c>
      <c r="B24" s="105">
        <v>203.12</v>
      </c>
      <c r="C24" s="105">
        <v>219.14</v>
      </c>
      <c r="D24" s="114">
        <v>174.19</v>
      </c>
      <c r="E24" s="89">
        <v>144</v>
      </c>
      <c r="F24" s="138">
        <f>'[1]Budget 12-13'!G24</f>
        <v>144</v>
      </c>
      <c r="G24" s="164">
        <f>SUM('Payments &amp; Receipts 13-14'!P53)</f>
        <v>0</v>
      </c>
      <c r="H24" s="144">
        <v>215</v>
      </c>
    </row>
    <row r="25" spans="1:8" ht="12.75">
      <c r="A25" s="45" t="s">
        <v>22</v>
      </c>
      <c r="B25" s="105">
        <v>0</v>
      </c>
      <c r="C25" s="105">
        <f>SUM(B25)</f>
        <v>0</v>
      </c>
      <c r="D25" s="114">
        <v>0</v>
      </c>
      <c r="E25" s="133">
        <v>0</v>
      </c>
      <c r="F25" s="138">
        <f>'[1]Budget 12-13'!G25</f>
        <v>45</v>
      </c>
      <c r="G25" s="164">
        <f>SUM('Payments &amp; Receipts 13-14'!Q53)</f>
        <v>0</v>
      </c>
      <c r="H25" s="144">
        <v>50</v>
      </c>
    </row>
    <row r="26" spans="1:8" ht="12.75">
      <c r="A26" s="45" t="s">
        <v>47</v>
      </c>
      <c r="B26" s="105">
        <v>243.16</v>
      </c>
      <c r="C26" s="105">
        <v>108</v>
      </c>
      <c r="D26" s="114">
        <v>1240</v>
      </c>
      <c r="E26" s="114">
        <v>97.8</v>
      </c>
      <c r="F26" s="138">
        <f>'[1]Budget 12-13'!G26</f>
        <v>25</v>
      </c>
      <c r="G26" s="164">
        <f>SUM('Payments &amp; Receipts 13-14'!S53)</f>
        <v>48</v>
      </c>
      <c r="H26" s="144">
        <v>52</v>
      </c>
    </row>
    <row r="27" spans="1:8" ht="12.75">
      <c r="A27" s="131" t="s">
        <v>64</v>
      </c>
      <c r="B27" s="132"/>
      <c r="C27" s="43"/>
      <c r="D27" s="104"/>
      <c r="E27" s="43"/>
      <c r="F27" s="138">
        <f>'[1]Budget 12-13'!G27</f>
        <v>1011.75</v>
      </c>
      <c r="G27" s="164"/>
      <c r="H27" s="144"/>
    </row>
    <row r="28" spans="1:8" ht="12.75">
      <c r="A28" s="45"/>
      <c r="B28" s="43"/>
      <c r="C28" s="43"/>
      <c r="D28" s="104"/>
      <c r="E28" s="43"/>
      <c r="F28" s="137"/>
      <c r="G28" s="60"/>
      <c r="H28" s="144"/>
    </row>
    <row r="29" spans="1:8" ht="12.75">
      <c r="A29" s="45"/>
      <c r="B29" s="43"/>
      <c r="C29" s="43"/>
      <c r="D29" s="104"/>
      <c r="E29" s="43"/>
      <c r="F29" s="137"/>
      <c r="G29" s="60"/>
      <c r="H29" s="144"/>
    </row>
    <row r="30" spans="1:8" ht="13.5" thickBot="1">
      <c r="A30" s="47" t="s">
        <v>43</v>
      </c>
      <c r="B30" s="49">
        <f>SUM(B16:B29)</f>
        <v>6148.74</v>
      </c>
      <c r="C30" s="106">
        <f>SUM(C16:C29)</f>
        <v>7016.9400000000005</v>
      </c>
      <c r="D30" s="107">
        <f>SUM(D16:D29)</f>
        <v>7374.11</v>
      </c>
      <c r="E30" s="91">
        <f>SUM(E16:E29)</f>
        <v>5876.700000000001</v>
      </c>
      <c r="F30" s="140">
        <f>'[1]Budget 12-13'!G30</f>
        <v>6817.219999999999</v>
      </c>
      <c r="G30" s="170">
        <f>SUM(G16:G27)</f>
        <v>5182.070000000001</v>
      </c>
      <c r="H30" s="163">
        <f>SUM(H16:H29)</f>
        <v>7529</v>
      </c>
    </row>
    <row r="31" spans="2:8" ht="12.75">
      <c r="B31" s="51"/>
      <c r="C31" s="42"/>
      <c r="D31" s="108"/>
      <c r="E31" s="42"/>
      <c r="F31" s="160"/>
      <c r="G31" s="60"/>
      <c r="H31" s="144"/>
    </row>
    <row r="32" spans="2:8" ht="12.75">
      <c r="B32" s="53"/>
      <c r="C32" s="110"/>
      <c r="D32" s="111"/>
      <c r="E32" s="43"/>
      <c r="F32" s="137"/>
      <c r="G32" s="60"/>
      <c r="H32" s="144"/>
    </row>
    <row r="33" spans="1:8" ht="13.5" thickBot="1">
      <c r="A33" s="13" t="s">
        <v>44</v>
      </c>
      <c r="B33" s="57">
        <f aca="true" t="shared" si="0" ref="B33:H33">SUM(B13-B30)</f>
        <v>79.88000000000011</v>
      </c>
      <c r="C33" s="112">
        <f t="shared" si="0"/>
        <v>-452.8600000000006</v>
      </c>
      <c r="D33" s="113">
        <f t="shared" si="0"/>
        <v>-324.4299999999994</v>
      </c>
      <c r="E33" s="92">
        <f t="shared" si="0"/>
        <v>2018.7999999999993</v>
      </c>
      <c r="F33" s="141">
        <f t="shared" si="0"/>
        <v>2830.33</v>
      </c>
      <c r="G33" s="166">
        <f t="shared" si="0"/>
        <v>6134.959999999998</v>
      </c>
      <c r="H33" s="163">
        <f t="shared" si="0"/>
        <v>50</v>
      </c>
    </row>
  </sheetData>
  <sheetProtection/>
  <printOptions/>
  <pageMargins left="0.75" right="0.75" top="1" bottom="1" header="0.5" footer="0.5"/>
  <pageSetup horizontalDpi="300" verticalDpi="3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BARNETT</dc:creator>
  <cp:keywords/>
  <dc:description/>
  <cp:lastModifiedBy>David Brooks</cp:lastModifiedBy>
  <cp:lastPrinted>2014-04-26T13:02:08Z</cp:lastPrinted>
  <dcterms:created xsi:type="dcterms:W3CDTF">2004-07-30T05:15:55Z</dcterms:created>
  <dcterms:modified xsi:type="dcterms:W3CDTF">2015-03-03T12:33:27Z</dcterms:modified>
  <cp:category/>
  <cp:version/>
  <cp:contentType/>
  <cp:contentStatus/>
</cp:coreProperties>
</file>